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 новые\Документы\Муниципальная программа\Муниципальная программа 2025 год\Отчет за 2025 год\"/>
    </mc:Choice>
  </mc:AlternateContent>
  <bookViews>
    <workbookView xWindow="0" yWindow="0" windowWidth="22266" windowHeight="12648" tabRatio="608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8" i="1" l="1"/>
  <c r="G212" i="1"/>
  <c r="G206" i="1"/>
  <c r="G200" i="1" s="1"/>
  <c r="G182" i="1"/>
  <c r="G180" i="1" s="1"/>
  <c r="G116" i="1"/>
  <c r="G110" i="1"/>
  <c r="G90" i="1"/>
  <c r="G56" i="1"/>
  <c r="G54" i="1" s="1"/>
  <c r="G30" i="1"/>
  <c r="G216" i="1"/>
  <c r="G210" i="1"/>
  <c r="G204" i="1"/>
  <c r="G203" i="1"/>
  <c r="G202" i="1"/>
  <c r="G201" i="1"/>
  <c r="G192" i="1"/>
  <c r="G191" i="1"/>
  <c r="G190" i="1"/>
  <c r="G189" i="1"/>
  <c r="G188" i="1"/>
  <c r="G179" i="1"/>
  <c r="G178" i="1"/>
  <c r="G177" i="1"/>
  <c r="G168" i="1"/>
  <c r="G162" i="1"/>
  <c r="G156" i="1"/>
  <c r="G155" i="1"/>
  <c r="G154" i="1"/>
  <c r="G153" i="1"/>
  <c r="G152" i="1"/>
  <c r="G144" i="1"/>
  <c r="G138" i="1"/>
  <c r="G132" i="1"/>
  <c r="G126" i="1"/>
  <c r="G120" i="1"/>
  <c r="G114" i="1"/>
  <c r="G108" i="1"/>
  <c r="G102" i="1"/>
  <c r="G96" i="1"/>
  <c r="G89" i="1"/>
  <c r="G88" i="1"/>
  <c r="G87" i="1"/>
  <c r="G78" i="1"/>
  <c r="G72" i="1"/>
  <c r="G71" i="1"/>
  <c r="G70" i="1"/>
  <c r="G69" i="1"/>
  <c r="G68" i="1"/>
  <c r="G60" i="1"/>
  <c r="G48" i="1"/>
  <c r="G42" i="1"/>
  <c r="G38" i="1"/>
  <c r="G36" i="1" s="1"/>
  <c r="G29" i="1"/>
  <c r="G28" i="1"/>
  <c r="G27" i="1"/>
  <c r="G174" i="1" l="1"/>
  <c r="G198" i="1"/>
  <c r="G150" i="1"/>
  <c r="G186" i="1"/>
  <c r="G66" i="1"/>
  <c r="G86" i="1"/>
  <c r="G26" i="1"/>
  <c r="G24" i="1" s="1"/>
  <c r="G84" i="1" l="1"/>
  <c r="H38" i="1"/>
  <c r="I38" i="1" l="1"/>
  <c r="G22" i="1" l="1"/>
  <c r="H86" i="1"/>
  <c r="I86" i="1"/>
  <c r="H87" i="1"/>
  <c r="I87" i="1"/>
  <c r="H88" i="1"/>
  <c r="I88" i="1"/>
  <c r="H89" i="1"/>
  <c r="I89" i="1"/>
  <c r="F87" i="1"/>
  <c r="F88" i="1"/>
  <c r="F89" i="1"/>
  <c r="F86" i="1"/>
  <c r="H68" i="1"/>
  <c r="I68" i="1"/>
  <c r="H69" i="1"/>
  <c r="I69" i="1"/>
  <c r="H70" i="1"/>
  <c r="I70" i="1"/>
  <c r="H71" i="1"/>
  <c r="I71" i="1"/>
  <c r="F69" i="1"/>
  <c r="F70" i="1"/>
  <c r="F71" i="1"/>
  <c r="F68" i="1"/>
  <c r="H26" i="1"/>
  <c r="I26" i="1"/>
  <c r="G21" i="1"/>
  <c r="H27" i="1"/>
  <c r="I27" i="1"/>
  <c r="H28" i="1"/>
  <c r="I28" i="1"/>
  <c r="G23" i="1"/>
  <c r="H29" i="1"/>
  <c r="I29" i="1"/>
  <c r="F27" i="1"/>
  <c r="F28" i="1"/>
  <c r="F29" i="1"/>
  <c r="H200" i="1"/>
  <c r="I200" i="1"/>
  <c r="H201" i="1"/>
  <c r="I201" i="1"/>
  <c r="H202" i="1"/>
  <c r="I202" i="1"/>
  <c r="H203" i="1"/>
  <c r="I203" i="1"/>
  <c r="F201" i="1"/>
  <c r="F202" i="1"/>
  <c r="F203" i="1"/>
  <c r="F200" i="1"/>
  <c r="I216" i="1"/>
  <c r="H216" i="1"/>
  <c r="F216" i="1"/>
  <c r="I210" i="1"/>
  <c r="H210" i="1"/>
  <c r="F210" i="1"/>
  <c r="H152" i="1"/>
  <c r="I152" i="1"/>
  <c r="H153" i="1"/>
  <c r="I153" i="1"/>
  <c r="H154" i="1"/>
  <c r="I154" i="1"/>
  <c r="H155" i="1"/>
  <c r="I155" i="1"/>
  <c r="F153" i="1"/>
  <c r="F154" i="1"/>
  <c r="F155" i="1"/>
  <c r="F152" i="1"/>
  <c r="H176" i="1"/>
  <c r="I176" i="1"/>
  <c r="H177" i="1"/>
  <c r="I177" i="1"/>
  <c r="H178" i="1"/>
  <c r="I178" i="1"/>
  <c r="H179" i="1"/>
  <c r="I179" i="1"/>
  <c r="F177" i="1"/>
  <c r="F178" i="1"/>
  <c r="F179" i="1"/>
  <c r="F176" i="1"/>
  <c r="H188" i="1"/>
  <c r="I188" i="1"/>
  <c r="H189" i="1"/>
  <c r="I189" i="1"/>
  <c r="H190" i="1"/>
  <c r="H186" i="1" s="1"/>
  <c r="I190" i="1"/>
  <c r="H191" i="1"/>
  <c r="I191" i="1"/>
  <c r="F189" i="1"/>
  <c r="F190" i="1"/>
  <c r="F191" i="1"/>
  <c r="F188" i="1"/>
  <c r="I204" i="1"/>
  <c r="H204" i="1"/>
  <c r="F204" i="1"/>
  <c r="I192" i="1"/>
  <c r="H192" i="1"/>
  <c r="F192" i="1"/>
  <c r="I180" i="1"/>
  <c r="H180" i="1"/>
  <c r="F180" i="1"/>
  <c r="I168" i="1"/>
  <c r="H168" i="1"/>
  <c r="F168" i="1"/>
  <c r="I162" i="1"/>
  <c r="H162" i="1"/>
  <c r="F162" i="1"/>
  <c r="I156" i="1"/>
  <c r="H156" i="1"/>
  <c r="F156" i="1"/>
  <c r="I144" i="1"/>
  <c r="H144" i="1"/>
  <c r="F144" i="1"/>
  <c r="I138" i="1"/>
  <c r="H138" i="1"/>
  <c r="F138" i="1"/>
  <c r="I132" i="1"/>
  <c r="H132" i="1"/>
  <c r="F132" i="1"/>
  <c r="I126" i="1"/>
  <c r="H126" i="1"/>
  <c r="F126" i="1"/>
  <c r="I120" i="1"/>
  <c r="H120" i="1"/>
  <c r="F120" i="1"/>
  <c r="I114" i="1"/>
  <c r="H114" i="1"/>
  <c r="F114" i="1"/>
  <c r="I108" i="1"/>
  <c r="H108" i="1"/>
  <c r="F108" i="1"/>
  <c r="I102" i="1"/>
  <c r="H102" i="1"/>
  <c r="F102" i="1"/>
  <c r="I96" i="1"/>
  <c r="H96" i="1"/>
  <c r="F96" i="1"/>
  <c r="I90" i="1"/>
  <c r="H90" i="1"/>
  <c r="F90" i="1"/>
  <c r="I78" i="1"/>
  <c r="H78" i="1"/>
  <c r="F78" i="1"/>
  <c r="F72" i="1"/>
  <c r="I72" i="1"/>
  <c r="H72" i="1"/>
  <c r="I60" i="1"/>
  <c r="H60" i="1"/>
  <c r="F60" i="1"/>
  <c r="I54" i="1"/>
  <c r="H54" i="1"/>
  <c r="F54" i="1"/>
  <c r="I48" i="1"/>
  <c r="H48" i="1"/>
  <c r="F48" i="1"/>
  <c r="I42" i="1"/>
  <c r="H42" i="1"/>
  <c r="F42" i="1"/>
  <c r="I36" i="1"/>
  <c r="F38" i="1"/>
  <c r="F26" i="1" s="1"/>
  <c r="F24" i="1" s="1"/>
  <c r="H36" i="1"/>
  <c r="H30" i="1"/>
  <c r="I30" i="1"/>
  <c r="F30" i="1"/>
  <c r="F23" i="1" l="1"/>
  <c r="H23" i="1"/>
  <c r="I21" i="1"/>
  <c r="F36" i="1"/>
  <c r="F186" i="1"/>
  <c r="F22" i="1"/>
  <c r="H21" i="1"/>
  <c r="F21" i="1"/>
  <c r="I22" i="1"/>
  <c r="F198" i="1"/>
  <c r="I23" i="1"/>
  <c r="H22" i="1"/>
  <c r="I198" i="1"/>
  <c r="H198" i="1"/>
  <c r="F20" i="1"/>
  <c r="H20" i="1"/>
  <c r="H18" i="1" s="1"/>
  <c r="I20" i="1"/>
  <c r="I24" i="1"/>
  <c r="H24" i="1"/>
  <c r="G20" i="1"/>
  <c r="I186" i="1"/>
  <c r="I150" i="1"/>
  <c r="I174" i="1"/>
  <c r="H174" i="1"/>
  <c r="H150" i="1"/>
  <c r="F174" i="1"/>
  <c r="H66" i="1"/>
  <c r="I66" i="1"/>
  <c r="H84" i="1"/>
  <c r="I84" i="1"/>
  <c r="F84" i="1"/>
  <c r="F66" i="1"/>
  <c r="G18" i="1" l="1"/>
  <c r="I18" i="1"/>
  <c r="F18" i="1"/>
  <c r="F150" i="1"/>
</calcChain>
</file>

<file path=xl/sharedStrings.xml><?xml version="1.0" encoding="utf-8"?>
<sst xmlns="http://schemas.openxmlformats.org/spreadsheetml/2006/main" count="421" uniqueCount="119">
  <si>
    <t>Наименование программы (подпрограммы)</t>
  </si>
  <si>
    <t>«Развитие культуры Тоншаевского муниципального округа Нижегородской области»</t>
  </si>
  <si>
    <t>Реквизиты программы</t>
  </si>
  <si>
    <t>Постановление администрации Тоншаевского муниципального района Нижегородской области № 493 от 19.12.2017г.</t>
  </si>
  <si>
    <t>Муниципальный заказчик-координатор</t>
  </si>
  <si>
    <t>Отдел культуры, туризма и народно-художественных промыслов администрации Тоншаевского муниципального округа Нижегородской области</t>
  </si>
  <si>
    <t>Сроки и этапы реализации программы</t>
  </si>
  <si>
    <t>N п/п</t>
  </si>
  <si>
    <t>Категория расходов</t>
  </si>
  <si>
    <t>Соисполнители</t>
  </si>
  <si>
    <t>Уточненный план бюджетных ассигнований на год, тыс. рублей</t>
  </si>
  <si>
    <t>Уточненный план бюджетных ассигнований на отчетный период, тыс. рублей</t>
  </si>
  <si>
    <t>Фактическое поступление на счет за отчетный период, тыс. рублей</t>
  </si>
  <si>
    <t>Причины неисполнения фактического поступления на счет</t>
  </si>
  <si>
    <t>Результаты проведения мероприятия (индикаторы целей и непосредственные результаты)</t>
  </si>
  <si>
    <t>план</t>
  </si>
  <si>
    <t>факт</t>
  </si>
  <si>
    <t>Муниципальная программа, в целом</t>
  </si>
  <si>
    <t>Муниципальная программа «Развитие культуры Тоншаевского муниципального округа Нижегородской области»</t>
  </si>
  <si>
    <t>Всего,</t>
  </si>
  <si>
    <t>в т.ч.:</t>
  </si>
  <si>
    <t>Местный</t>
  </si>
  <si>
    <t xml:space="preserve">Областной </t>
  </si>
  <si>
    <t>Федеральный</t>
  </si>
  <si>
    <t>Прочие источники</t>
  </si>
  <si>
    <t>Подпрограмма муниципальной программы 1: «Развитие библиотечного обслуживания населения»</t>
  </si>
  <si>
    <t>Основное мероприятие 1.1</t>
  </si>
  <si>
    <t>Основное мероприятие 1.2</t>
  </si>
  <si>
    <t>Комплектование книжных фондов муниципальных общедоступных библиотек</t>
  </si>
  <si>
    <t>Основное мероприятие 1.3</t>
  </si>
  <si>
    <t>Основное мероприятие 1.4</t>
  </si>
  <si>
    <t>Государственная поддержка лучших работников сельских учреждений культуры</t>
  </si>
  <si>
    <t>Основное мероприятие 1.5</t>
  </si>
  <si>
    <t>Проведение массовых мероприятий, подписка периодических изданий, обслуживание автоматизированной системы</t>
  </si>
  <si>
    <t>Основное мероприятие 1.6</t>
  </si>
  <si>
    <t>Приобретение мебели для МУК «МЦБС»</t>
  </si>
  <si>
    <t>Основное мероприятие 2.1</t>
  </si>
  <si>
    <t>Обеспечение выполнения муниципального задания МУК ТКМ</t>
  </si>
  <si>
    <t xml:space="preserve">МУК ТКМ </t>
  </si>
  <si>
    <t>Основное мероприятие 2.2</t>
  </si>
  <si>
    <t>Проведение массовых мероприятий</t>
  </si>
  <si>
    <t>Основное мероприятие 3.1</t>
  </si>
  <si>
    <t>Основное мероприятие 3.2</t>
  </si>
  <si>
    <t>Основное мероприятие 3.3</t>
  </si>
  <si>
    <t>Основное мероприятие 3.4</t>
  </si>
  <si>
    <t>Проведение общерайонных мероприятий</t>
  </si>
  <si>
    <t>Основное мероприятие 3.5</t>
  </si>
  <si>
    <t>Производство и прокат фильмов</t>
  </si>
  <si>
    <t>Основное мероприятие 3.6</t>
  </si>
  <si>
    <t>Основное мероприятие 3.7</t>
  </si>
  <si>
    <t>Основное мероприятие 3.8</t>
  </si>
  <si>
    <t>Формирование доступной для инвалидов среды жизнедеятельности (устройство пандусов, поручней, адаптация дверных проемов, обустройство санитарно–гигиенических комнат, выравнивание пола крыльца в учреждениях, приобретение специализированных основных средств для детей–инвалидов)</t>
  </si>
  <si>
    <t>Основное мероприятие 3.9</t>
  </si>
  <si>
    <t>Приобретение автобуса для нужд учреждения культуры</t>
  </si>
  <si>
    <t>Основное мероприятие 3.10</t>
  </si>
  <si>
    <t>Благоустройство территорий муниципальных домов культуры</t>
  </si>
  <si>
    <t>Основное мероприятие 4.1</t>
  </si>
  <si>
    <t>МБУ ДО ТДМШ</t>
  </si>
  <si>
    <t>Основное мероприятие 4.2</t>
  </si>
  <si>
    <t>Капитальный ремонт здания детской музыкальной школы</t>
  </si>
  <si>
    <t>Основное мероприятие 4.3</t>
  </si>
  <si>
    <t>Основное мероприятие 5.1</t>
  </si>
  <si>
    <t>Обеспечение реализации муниципальной программы</t>
  </si>
  <si>
    <t>Подпрограмма муниципальной программы 6: «Сохранение, возрождение и развитие народно- художественных промыслов»</t>
  </si>
  <si>
    <t>Основное мероприятие 6.1</t>
  </si>
  <si>
    <t>Подпрограмма муниципальной программы 7: «Обеспечение реализации муниципальной программы»</t>
  </si>
  <si>
    <t>Основное мероприятие 7.1</t>
  </si>
  <si>
    <t>Отдел культуры</t>
  </si>
  <si>
    <t>Основное мероприятие 7.2</t>
  </si>
  <si>
    <t>Обеспечение бухгалтерского обслуживания муниципальной программы</t>
  </si>
  <si>
    <t>Основное мероприятие 7.3</t>
  </si>
  <si>
    <t>Обеспечение хозяйственного и технического обслуживания муниципальной программы</t>
  </si>
  <si>
    <t>Квартальная (до 20 числа месяца, следующего за отчетным кварталом)</t>
  </si>
  <si>
    <t>Форма</t>
  </si>
  <si>
    <t>мониторинга финансирования и итогов реализации муниципальной программы</t>
  </si>
  <si>
    <t>Приложение 1</t>
  </si>
  <si>
    <t>к Порядку разработки, реализации</t>
  </si>
  <si>
    <t>и оценки эффективности</t>
  </si>
  <si>
    <t>муниципальных программ</t>
  </si>
  <si>
    <t>Тоншаевского муниципального округа</t>
  </si>
  <si>
    <t>Нижегородской области</t>
  </si>
  <si>
    <t>Заведующий</t>
  </si>
  <si>
    <t>Ю.С.Петухова</t>
  </si>
  <si>
    <t>Наименование расходов</t>
  </si>
  <si>
    <t xml:space="preserve">Обеспечение выполнения муниципального задания МУК «МЦБС» Тоншаевского муниципального округа </t>
  </si>
  <si>
    <t>прочие</t>
  </si>
  <si>
    <t>МУК "МЦБС"</t>
  </si>
  <si>
    <t>Подключение муниципальных общедоступных библиотек к информационно телекоммуникационной сети «Интернет» и развитие библиотечного дела с учетом задачи расширения информационных технологий и оцифровки</t>
  </si>
  <si>
    <t>Исполнение финансирования за отчетный период (кассовые расходы), тыс. рублей</t>
  </si>
  <si>
    <t>Подпрограмма муниципальной программы 2: «Развитие музейной деятельности»</t>
  </si>
  <si>
    <t>Подпрограмма муниципальной программы 3: «Развитие культурно-дусоговой деятельности»</t>
  </si>
  <si>
    <t>Обеспечение выполнения муниципального задания МБУК "МЦКС"</t>
  </si>
  <si>
    <t>Обеспечение развития и укрепления материально-технической базы
домов культуры в населенных пунктах с числом жителей до 50 тысяч человек</t>
  </si>
  <si>
    <t xml:space="preserve">Приобретение музыкального оборудования для учреждений культуры, мебели, компьютерной техники </t>
  </si>
  <si>
    <t>МБУК "МЦКС"</t>
  </si>
  <si>
    <t xml:space="preserve">Подпрограмма муниципальной программы 4: «Развитие дополнительного образования в сфере искусств» </t>
  </si>
  <si>
    <t>Обеспечение выполнения муниципального задания МБУ ДО ТДМШ в сфере музыкального искусства</t>
  </si>
  <si>
    <t xml:space="preserve">Материально-техническое оснащение муниципальных учреждений культуры и организаций дополнительного образования, реализующих образовательные программы в области искусства, расходы по благоустройству территории ДМШ
Приобретение оборудования для детской музыкальной школы
</t>
  </si>
  <si>
    <t xml:space="preserve">Подпрограмма муниципальной программы 5: «Развитие внутреннего и выездного туризма» </t>
  </si>
  <si>
    <t>Текущий ремонт муниципальных учреждений культуры</t>
  </si>
  <si>
    <t>9 месяцев 2025 года</t>
  </si>
  <si>
    <t>1. Количество библиографических записей в сводном электронном каталоге библиотек Тоншаевского муниципального округа - 75530 ед.  2. Количество публичных библиотек подключенных к информационно-телекоммуникационной сети Интернет в общем количестве библиотек Тоншаевского муниципального округа - 14 ед.      3. Количество человек, охваченных библиотечным обслуживанием - 16304 чел.</t>
  </si>
  <si>
    <t>1. Количество библиографических записей в сводном электронном каталоге библиотек Тоншаевского муниципального округа - 75530 ед. (выполнено - 100%)  2. Количество публичных библиотек подключенных к информационно-телекоммуникационной сети Интернет в общем количестве библиотек Тоншаевского муниципального округа - 14 ед. (выолнено 100%) 3. Количество человек, охваченных библиотечным обслуживанием - 16304 чел. (выполнено - 100 %)</t>
  </si>
  <si>
    <t>100 % поступление</t>
  </si>
  <si>
    <t>запланировано</t>
  </si>
  <si>
    <t>выполнено</t>
  </si>
  <si>
    <t>1. Количество представленных зрителю (во всех формах) музейных предметов из основного фонда муниципального музея - 6880 ед. 2. Количество посещений музея - 10640</t>
  </si>
  <si>
    <t xml:space="preserve">1. Количество посетителей мероприятий - 279182 чел. 2. Число участников клубных формирований - 2285 чел. 3. Количество культурно-массовых мероприятий - 2885 </t>
  </si>
  <si>
    <t>1. Сохранение контингента учащихся ДМШ (% к общему количеству учащихся) - 100 % 2. Внедрение программ предпрофессионального обучения (% к количеству поступающих) - 63 % 3. Число учащихся, ставших лауреатами областных, российских международных конкурсов и фестивалей (% к количеству обучающихся) - 45 %</t>
  </si>
  <si>
    <t>1. Сохранение контингента учащихся ДМШ (% к общему количеству учащихся) - 100 % (выполнение 100%) 2. Внедрение программ предпрофессионального обучения (% к количеству поступающих) - 63 % (выполнение 100 %)3. Число учащихся, ставших лауреатами областных, российских международных конкурсов и фестивалей (% к количеству обучающихся) - 45 % (выполнение 100%)</t>
  </si>
  <si>
    <t>1. Количество туристических посещений - 358 чел. 2. Количество туристических маршрутов - 9 ед. 3. Количество объектов показа - 15 ед.</t>
  </si>
  <si>
    <t>Обеспечение выполнения плана мероприятий ("дорожной карты") 100%</t>
  </si>
  <si>
    <t>Обеспечение выполнения плана мероприятий ("дорожной карты") выполнение 100%</t>
  </si>
  <si>
    <t>секвестирование бюджета</t>
  </si>
  <si>
    <t>1. Количество туристических посещений - 358 чел. (выполнение - 358 чел 100 %)  Количество туристических маршрутов - 9 ед. (выполнение 100%) 3. Количество объектов показа - 15 ед. (выполнение 100%)</t>
  </si>
  <si>
    <t>Поступление по мере необходимости в денежных средствах</t>
  </si>
  <si>
    <t>Разбивка лимитов по кварталам</t>
  </si>
  <si>
    <t>1. Количество представленных зрителю (во всех формах) музейных предметов из основного фонда муниципального музея - 6880 ед. (выполнено 100%) 2. Количество посещений музея - (выполнено 9690 пос. 91,07 %)</t>
  </si>
  <si>
    <t>1. Количество посетителей мероприятий - 279182 чел. (выполнено 209386 чел 75 %) 2. Число участников клубных формирований - 2285 чел. (выполнение 2287 чел 100,09%) 3. Количество культурно-массовых мероприятий - 2885 (выполнение 2163 ед. 75 %)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</si>
</sst>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164" fontId="4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4" fillId="0" borderId="0" xfId="0" applyFont="1"/>
    <xf numFmtId="0" fontId="4" fillId="0" borderId="1" xfId="0" applyFont="1" applyFill="1" applyBorder="1" applyAlignment="1">
      <alignment horizontal="justify" vertical="center" wrapText="1"/>
    </xf>
    <xf numFmtId="164" fontId="4" fillId="0" borderId="1" xfId="0" applyNumberFormat="1" applyFont="1" applyFill="1" applyBorder="1" applyAlignment="1">
      <alignment vertical="center" wrapText="1"/>
    </xf>
    <xf numFmtId="0" fontId="4" fillId="0" borderId="0" xfId="0" applyFont="1" applyFill="1"/>
    <xf numFmtId="0" fontId="2" fillId="0" borderId="1" xfId="0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vertical="center" wrapText="1"/>
    </xf>
    <xf numFmtId="0" fontId="2" fillId="0" borderId="0" xfId="0" applyFont="1"/>
    <xf numFmtId="0" fontId="5" fillId="0" borderId="0" xfId="0" applyFont="1" applyFill="1"/>
    <xf numFmtId="164" fontId="7" fillId="0" borderId="1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vertical="center" wrapText="1"/>
    </xf>
    <xf numFmtId="164" fontId="9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4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6"/>
  <sheetViews>
    <sheetView tabSelected="1" view="pageBreakPreview" topLeftCell="A69" zoomScale="90" zoomScaleNormal="80" zoomScaleSheetLayoutView="90" workbookViewId="0">
      <selection activeCell="H89" sqref="H89"/>
    </sheetView>
  </sheetViews>
  <sheetFormatPr defaultRowHeight="15.65" x14ac:dyDescent="0.25"/>
  <cols>
    <col min="1" max="1" width="14" style="2" customWidth="1"/>
    <col min="2" max="2" width="46.875" style="2" customWidth="1"/>
    <col min="3" max="3" width="10.875" style="2" customWidth="1"/>
    <col min="4" max="4" width="12.625" style="2" customWidth="1"/>
    <col min="5" max="5" width="15.75" style="2" customWidth="1"/>
    <col min="6" max="6" width="19.25" style="2" customWidth="1"/>
    <col min="7" max="7" width="17.875" style="15" customWidth="1"/>
    <col min="8" max="9" width="17.875" style="2" customWidth="1"/>
    <col min="10" max="10" width="22.375" style="2" customWidth="1"/>
    <col min="11" max="11" width="27.75" style="2" customWidth="1"/>
    <col min="12" max="12" width="28.625" style="2" customWidth="1"/>
    <col min="13" max="16384" width="9" style="2"/>
  </cols>
  <sheetData>
    <row r="1" spans="1:12" x14ac:dyDescent="0.25">
      <c r="H1" s="25" t="s">
        <v>75</v>
      </c>
      <c r="I1" s="25"/>
      <c r="J1" s="25"/>
      <c r="K1" s="25"/>
      <c r="L1" s="25"/>
    </row>
    <row r="2" spans="1:12" x14ac:dyDescent="0.25">
      <c r="H2" s="25" t="s">
        <v>76</v>
      </c>
      <c r="I2" s="25"/>
      <c r="J2" s="25"/>
      <c r="K2" s="25"/>
      <c r="L2" s="25"/>
    </row>
    <row r="3" spans="1:12" x14ac:dyDescent="0.25">
      <c r="H3" s="25" t="s">
        <v>77</v>
      </c>
      <c r="I3" s="25"/>
      <c r="J3" s="25"/>
      <c r="K3" s="25"/>
      <c r="L3" s="25"/>
    </row>
    <row r="4" spans="1:12" x14ac:dyDescent="0.25">
      <c r="H4" s="25" t="s">
        <v>78</v>
      </c>
      <c r="I4" s="25"/>
      <c r="J4" s="25"/>
      <c r="K4" s="25"/>
      <c r="L4" s="25"/>
    </row>
    <row r="5" spans="1:12" x14ac:dyDescent="0.25">
      <c r="H5" s="25" t="s">
        <v>79</v>
      </c>
      <c r="I5" s="25"/>
      <c r="J5" s="25"/>
      <c r="K5" s="25"/>
      <c r="L5" s="25"/>
    </row>
    <row r="6" spans="1:12" x14ac:dyDescent="0.25">
      <c r="H6" s="25" t="s">
        <v>80</v>
      </c>
      <c r="I6" s="25"/>
      <c r="J6" s="25"/>
      <c r="K6" s="25"/>
      <c r="L6" s="25"/>
    </row>
    <row r="7" spans="1:12" x14ac:dyDescent="0.25">
      <c r="H7" s="25"/>
      <c r="I7" s="25"/>
      <c r="J7" s="25"/>
      <c r="K7" s="25"/>
      <c r="L7" s="25"/>
    </row>
    <row r="8" spans="1:12" ht="18.350000000000001" x14ac:dyDescent="0.3">
      <c r="A8" s="24" t="s">
        <v>73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ht="18.350000000000001" x14ac:dyDescent="0.3">
      <c r="A9" s="24" t="s">
        <v>74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1" spans="1:12" x14ac:dyDescent="0.25">
      <c r="A11" s="23" t="s">
        <v>72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2" ht="31.25" customHeight="1" x14ac:dyDescent="0.25">
      <c r="A12" s="36" t="s">
        <v>0</v>
      </c>
      <c r="B12" s="36"/>
      <c r="C12" s="36"/>
      <c r="D12" s="36"/>
      <c r="E12" s="36" t="s">
        <v>1</v>
      </c>
      <c r="F12" s="36"/>
      <c r="G12" s="36"/>
      <c r="H12" s="36"/>
      <c r="I12" s="36"/>
      <c r="J12" s="36"/>
      <c r="K12" s="36"/>
      <c r="L12" s="36"/>
    </row>
    <row r="13" spans="1:12" ht="35.35" customHeight="1" x14ac:dyDescent="0.25">
      <c r="A13" s="36" t="s">
        <v>2</v>
      </c>
      <c r="B13" s="36"/>
      <c r="C13" s="36"/>
      <c r="D13" s="36"/>
      <c r="E13" s="37" t="s">
        <v>3</v>
      </c>
      <c r="F13" s="37"/>
      <c r="G13" s="37"/>
      <c r="H13" s="37"/>
      <c r="I13" s="37"/>
      <c r="J13" s="37"/>
      <c r="K13" s="37"/>
      <c r="L13" s="37"/>
    </row>
    <row r="14" spans="1:12" ht="36" customHeight="1" x14ac:dyDescent="0.25">
      <c r="A14" s="36" t="s">
        <v>4</v>
      </c>
      <c r="B14" s="36"/>
      <c r="C14" s="36"/>
      <c r="D14" s="36"/>
      <c r="E14" s="38" t="s">
        <v>5</v>
      </c>
      <c r="F14" s="38"/>
      <c r="G14" s="38"/>
      <c r="H14" s="38"/>
      <c r="I14" s="38"/>
      <c r="J14" s="38"/>
      <c r="K14" s="38"/>
      <c r="L14" s="38"/>
    </row>
    <row r="15" spans="1:12" x14ac:dyDescent="0.25">
      <c r="A15" s="36" t="s">
        <v>6</v>
      </c>
      <c r="B15" s="36"/>
      <c r="C15" s="36"/>
      <c r="D15" s="36"/>
      <c r="E15" s="39" t="s">
        <v>100</v>
      </c>
      <c r="F15" s="39"/>
      <c r="G15" s="39"/>
      <c r="H15" s="39"/>
      <c r="I15" s="39"/>
      <c r="J15" s="39"/>
      <c r="K15" s="39"/>
      <c r="L15" s="39"/>
    </row>
    <row r="16" spans="1:12" s="1" customFormat="1" ht="99.85" customHeight="1" x14ac:dyDescent="0.25">
      <c r="A16" s="40" t="s">
        <v>7</v>
      </c>
      <c r="B16" s="34" t="s">
        <v>83</v>
      </c>
      <c r="C16" s="34" t="s">
        <v>8</v>
      </c>
      <c r="D16" s="34" t="s">
        <v>9</v>
      </c>
      <c r="E16" s="34"/>
      <c r="F16" s="34" t="s">
        <v>10</v>
      </c>
      <c r="G16" s="42" t="s">
        <v>11</v>
      </c>
      <c r="H16" s="34" t="s">
        <v>12</v>
      </c>
      <c r="I16" s="40" t="s">
        <v>88</v>
      </c>
      <c r="J16" s="34" t="s">
        <v>13</v>
      </c>
      <c r="K16" s="34" t="s">
        <v>14</v>
      </c>
      <c r="L16" s="34"/>
    </row>
    <row r="17" spans="1:12" s="1" customFormat="1" ht="14.3" x14ac:dyDescent="0.25">
      <c r="A17" s="41"/>
      <c r="B17" s="34"/>
      <c r="C17" s="34"/>
      <c r="D17" s="34"/>
      <c r="E17" s="34"/>
      <c r="F17" s="34"/>
      <c r="G17" s="42"/>
      <c r="H17" s="34"/>
      <c r="I17" s="41"/>
      <c r="J17" s="34"/>
      <c r="K17" s="3" t="s">
        <v>15</v>
      </c>
      <c r="L17" s="3" t="s">
        <v>16</v>
      </c>
    </row>
    <row r="18" spans="1:12" s="14" customFormat="1" ht="28.55" customHeight="1" x14ac:dyDescent="0.3">
      <c r="A18" s="35" t="s">
        <v>17</v>
      </c>
      <c r="B18" s="35"/>
      <c r="C18" s="35"/>
      <c r="D18" s="35"/>
      <c r="E18" s="12" t="s">
        <v>19</v>
      </c>
      <c r="F18" s="13">
        <f>F20+F21+F22+F23</f>
        <v>131535.61679</v>
      </c>
      <c r="G18" s="16">
        <f t="shared" ref="G18:I18" si="0">G20+G21+G22+G23</f>
        <v>98602.64261000001</v>
      </c>
      <c r="H18" s="13">
        <f t="shared" si="0"/>
        <v>92837.065609999991</v>
      </c>
      <c r="I18" s="13">
        <f t="shared" si="0"/>
        <v>92837.065609999991</v>
      </c>
      <c r="J18" s="19" t="s">
        <v>113</v>
      </c>
      <c r="K18" s="19"/>
      <c r="L18" s="19"/>
    </row>
    <row r="19" spans="1:12" x14ac:dyDescent="0.25">
      <c r="A19" s="33" t="s">
        <v>18</v>
      </c>
      <c r="B19" s="33"/>
      <c r="C19" s="33"/>
      <c r="D19" s="33"/>
      <c r="E19" s="4" t="s">
        <v>20</v>
      </c>
      <c r="F19" s="7"/>
      <c r="G19" s="17"/>
      <c r="H19" s="7"/>
      <c r="I19" s="7"/>
      <c r="J19" s="19"/>
      <c r="K19" s="20"/>
      <c r="L19" s="20"/>
    </row>
    <row r="20" spans="1:12" ht="14.95" customHeight="1" x14ac:dyDescent="0.25">
      <c r="A20" s="33"/>
      <c r="B20" s="33"/>
      <c r="C20" s="33"/>
      <c r="D20" s="33"/>
      <c r="E20" s="4" t="s">
        <v>21</v>
      </c>
      <c r="F20" s="7">
        <f>F26+F68+F86+F152+F176+F188+F200</f>
        <v>130290.5</v>
      </c>
      <c r="G20" s="17">
        <f t="shared" ref="G20:I20" si="1">G26+G68+G86+G152+G176+G188+G200</f>
        <v>97357.52582000001</v>
      </c>
      <c r="H20" s="7">
        <f t="shared" si="1"/>
        <v>91591.948819999991</v>
      </c>
      <c r="I20" s="7">
        <f t="shared" si="1"/>
        <v>91591.948819999991</v>
      </c>
      <c r="J20" s="19" t="s">
        <v>113</v>
      </c>
      <c r="K20" s="20"/>
      <c r="L20" s="20"/>
    </row>
    <row r="21" spans="1:12" x14ac:dyDescent="0.25">
      <c r="A21" s="33"/>
      <c r="B21" s="33"/>
      <c r="C21" s="33"/>
      <c r="D21" s="33"/>
      <c r="E21" s="4" t="s">
        <v>22</v>
      </c>
      <c r="F21" s="7">
        <f t="shared" ref="F21:I23" si="2">F27+F69+F87+F153+F177+F189+F201</f>
        <v>1211.2791999999999</v>
      </c>
      <c r="G21" s="17">
        <f t="shared" si="2"/>
        <v>1211.2791999999999</v>
      </c>
      <c r="H21" s="7">
        <f t="shared" si="2"/>
        <v>1211.2791999999999</v>
      </c>
      <c r="I21" s="7">
        <f t="shared" si="2"/>
        <v>1211.2791999999999</v>
      </c>
      <c r="J21" s="19" t="s">
        <v>103</v>
      </c>
      <c r="K21" s="20"/>
      <c r="L21" s="20"/>
    </row>
    <row r="22" spans="1:12" x14ac:dyDescent="0.25">
      <c r="A22" s="33"/>
      <c r="B22" s="33"/>
      <c r="C22" s="33"/>
      <c r="D22" s="33"/>
      <c r="E22" s="4" t="s">
        <v>23</v>
      </c>
      <c r="F22" s="7">
        <f t="shared" si="2"/>
        <v>33.837589999999999</v>
      </c>
      <c r="G22" s="17">
        <f t="shared" si="2"/>
        <v>33.837589999999999</v>
      </c>
      <c r="H22" s="7">
        <f t="shared" si="2"/>
        <v>33.837589999999999</v>
      </c>
      <c r="I22" s="7">
        <f t="shared" si="2"/>
        <v>33.837589999999999</v>
      </c>
      <c r="J22" s="19" t="s">
        <v>103</v>
      </c>
      <c r="K22" s="20"/>
      <c r="L22" s="20"/>
    </row>
    <row r="23" spans="1:12" ht="31.25" x14ac:dyDescent="0.25">
      <c r="A23" s="33"/>
      <c r="B23" s="33"/>
      <c r="C23" s="33"/>
      <c r="D23" s="33"/>
      <c r="E23" s="4" t="s">
        <v>24</v>
      </c>
      <c r="F23" s="7">
        <f t="shared" si="2"/>
        <v>0</v>
      </c>
      <c r="G23" s="17">
        <f t="shared" si="2"/>
        <v>0</v>
      </c>
      <c r="H23" s="7">
        <f t="shared" si="2"/>
        <v>0</v>
      </c>
      <c r="I23" s="7">
        <f t="shared" si="2"/>
        <v>0</v>
      </c>
      <c r="J23" s="19"/>
      <c r="K23" s="20"/>
      <c r="L23" s="20"/>
    </row>
    <row r="24" spans="1:12" s="8" customFormat="1" ht="15.65" customHeight="1" x14ac:dyDescent="0.25">
      <c r="A24" s="27" t="s">
        <v>25</v>
      </c>
      <c r="B24" s="28"/>
      <c r="C24" s="28"/>
      <c r="D24" s="28"/>
      <c r="E24" s="5" t="s">
        <v>19</v>
      </c>
      <c r="F24" s="6">
        <f>SUM(F26:F29)</f>
        <v>27521.816790000001</v>
      </c>
      <c r="G24" s="18">
        <f t="shared" ref="G24" si="3">SUM(G26:G29)</f>
        <v>19677.391790000001</v>
      </c>
      <c r="H24" s="6">
        <f t="shared" ref="H24:I24" si="4">SUM(H26:H29)</f>
        <v>19427.211590000003</v>
      </c>
      <c r="I24" s="6">
        <f t="shared" si="4"/>
        <v>19427.211590000003</v>
      </c>
      <c r="J24" s="19" t="s">
        <v>113</v>
      </c>
      <c r="K24" s="22" t="s">
        <v>101</v>
      </c>
      <c r="L24" s="22" t="s">
        <v>102</v>
      </c>
    </row>
    <row r="25" spans="1:12" s="8" customFormat="1" x14ac:dyDescent="0.25">
      <c r="A25" s="29"/>
      <c r="B25" s="30"/>
      <c r="C25" s="30"/>
      <c r="D25" s="30"/>
      <c r="E25" s="5" t="s">
        <v>20</v>
      </c>
      <c r="F25" s="6"/>
      <c r="G25" s="18"/>
      <c r="H25" s="6"/>
      <c r="I25" s="6"/>
      <c r="J25" s="19"/>
      <c r="K25" s="22"/>
      <c r="L25" s="22"/>
    </row>
    <row r="26" spans="1:12" s="8" customFormat="1" ht="14.95" customHeight="1" x14ac:dyDescent="0.25">
      <c r="A26" s="29"/>
      <c r="B26" s="30"/>
      <c r="C26" s="30"/>
      <c r="D26" s="30"/>
      <c r="E26" s="5" t="s">
        <v>21</v>
      </c>
      <c r="F26" s="6">
        <f>F32+F38+F44+F50+F56+F62</f>
        <v>27476.7</v>
      </c>
      <c r="G26" s="18">
        <f t="shared" ref="G26:G29" si="5">G32+G38+G44+G50+G56+G62</f>
        <v>19632.275000000001</v>
      </c>
      <c r="H26" s="6">
        <f t="shared" ref="H26:I26" si="6">H32+H38+H44+H50+H56+H62</f>
        <v>19382.094800000003</v>
      </c>
      <c r="I26" s="6">
        <f t="shared" si="6"/>
        <v>19382.094800000003</v>
      </c>
      <c r="J26" s="19" t="s">
        <v>113</v>
      </c>
      <c r="K26" s="22"/>
      <c r="L26" s="22"/>
    </row>
    <row r="27" spans="1:12" s="8" customFormat="1" x14ac:dyDescent="0.25">
      <c r="A27" s="29"/>
      <c r="B27" s="30"/>
      <c r="C27" s="30"/>
      <c r="D27" s="30"/>
      <c r="E27" s="5" t="s">
        <v>22</v>
      </c>
      <c r="F27" s="6">
        <f t="shared" ref="F27:I29" si="7">F33+F39+F45+F51+F57+F63</f>
        <v>11.279199999999999</v>
      </c>
      <c r="G27" s="18">
        <f t="shared" si="5"/>
        <v>11.279199999999999</v>
      </c>
      <c r="H27" s="6">
        <f t="shared" si="7"/>
        <v>11.279199999999999</v>
      </c>
      <c r="I27" s="6">
        <f t="shared" si="7"/>
        <v>11.279199999999999</v>
      </c>
      <c r="J27" s="19" t="s">
        <v>103</v>
      </c>
      <c r="K27" s="22"/>
      <c r="L27" s="22"/>
    </row>
    <row r="28" spans="1:12" s="8" customFormat="1" x14ac:dyDescent="0.25">
      <c r="A28" s="29"/>
      <c r="B28" s="30"/>
      <c r="C28" s="30"/>
      <c r="D28" s="30"/>
      <c r="E28" s="5" t="s">
        <v>23</v>
      </c>
      <c r="F28" s="6">
        <f t="shared" si="7"/>
        <v>33.837589999999999</v>
      </c>
      <c r="G28" s="18">
        <f t="shared" si="5"/>
        <v>33.837589999999999</v>
      </c>
      <c r="H28" s="6">
        <f t="shared" si="7"/>
        <v>33.837589999999999</v>
      </c>
      <c r="I28" s="6">
        <f t="shared" si="7"/>
        <v>33.837589999999999</v>
      </c>
      <c r="J28" s="19" t="s">
        <v>103</v>
      </c>
      <c r="K28" s="22"/>
      <c r="L28" s="22"/>
    </row>
    <row r="29" spans="1:12" s="8" customFormat="1" ht="84.9" customHeight="1" x14ac:dyDescent="0.25">
      <c r="A29" s="31"/>
      <c r="B29" s="32"/>
      <c r="C29" s="32"/>
      <c r="D29" s="32"/>
      <c r="E29" s="5" t="s">
        <v>24</v>
      </c>
      <c r="F29" s="6">
        <f t="shared" si="7"/>
        <v>0</v>
      </c>
      <c r="G29" s="18">
        <f t="shared" si="5"/>
        <v>0</v>
      </c>
      <c r="H29" s="6">
        <f t="shared" si="7"/>
        <v>0</v>
      </c>
      <c r="I29" s="6">
        <f t="shared" si="7"/>
        <v>0</v>
      </c>
      <c r="J29" s="19"/>
      <c r="K29" s="22"/>
      <c r="L29" s="22"/>
    </row>
    <row r="30" spans="1:12" s="11" customFormat="1" ht="23.1" x14ac:dyDescent="0.25">
      <c r="A30" s="26" t="s">
        <v>26</v>
      </c>
      <c r="B30" s="26" t="s">
        <v>84</v>
      </c>
      <c r="C30" s="26" t="s">
        <v>85</v>
      </c>
      <c r="D30" s="26" t="s">
        <v>86</v>
      </c>
      <c r="E30" s="9" t="s">
        <v>19</v>
      </c>
      <c r="F30" s="10">
        <f>SUM(F31:F35)</f>
        <v>26773.7</v>
      </c>
      <c r="G30" s="18">
        <f t="shared" ref="G30" si="8">SUM(G31:G35)</f>
        <v>18929.275000000001</v>
      </c>
      <c r="H30" s="10">
        <f t="shared" ref="H30:I30" si="9">SUM(H31:H35)</f>
        <v>18929.275000000001</v>
      </c>
      <c r="I30" s="10">
        <f t="shared" si="9"/>
        <v>18929.275000000001</v>
      </c>
      <c r="J30" s="19" t="s">
        <v>113</v>
      </c>
      <c r="K30" s="22" t="s">
        <v>104</v>
      </c>
      <c r="L30" s="22" t="s">
        <v>105</v>
      </c>
    </row>
    <row r="31" spans="1:12" x14ac:dyDescent="0.25">
      <c r="A31" s="26"/>
      <c r="B31" s="26"/>
      <c r="C31" s="26"/>
      <c r="D31" s="26"/>
      <c r="E31" s="4" t="s">
        <v>20</v>
      </c>
      <c r="F31" s="7"/>
      <c r="G31" s="17"/>
      <c r="H31" s="7"/>
      <c r="I31" s="7"/>
      <c r="J31" s="19"/>
      <c r="K31" s="22"/>
      <c r="L31" s="22"/>
    </row>
    <row r="32" spans="1:12" ht="14.95" customHeight="1" x14ac:dyDescent="0.25">
      <c r="A32" s="26"/>
      <c r="B32" s="26"/>
      <c r="C32" s="26"/>
      <c r="D32" s="26"/>
      <c r="E32" s="4" t="s">
        <v>21</v>
      </c>
      <c r="F32" s="7">
        <v>26773.7</v>
      </c>
      <c r="G32" s="17">
        <v>18929.275000000001</v>
      </c>
      <c r="H32" s="7">
        <v>18929.275000000001</v>
      </c>
      <c r="I32" s="7">
        <v>18929.275000000001</v>
      </c>
      <c r="J32" s="19" t="s">
        <v>113</v>
      </c>
      <c r="K32" s="22"/>
      <c r="L32" s="22"/>
    </row>
    <row r="33" spans="1:12" x14ac:dyDescent="0.25">
      <c r="A33" s="26"/>
      <c r="B33" s="26"/>
      <c r="C33" s="26"/>
      <c r="D33" s="26"/>
      <c r="E33" s="4" t="s">
        <v>22</v>
      </c>
      <c r="F33" s="7"/>
      <c r="G33" s="17"/>
      <c r="H33" s="7"/>
      <c r="I33" s="7"/>
      <c r="J33" s="19"/>
      <c r="K33" s="22"/>
      <c r="L33" s="22"/>
    </row>
    <row r="34" spans="1:12" x14ac:dyDescent="0.25">
      <c r="A34" s="26"/>
      <c r="B34" s="26"/>
      <c r="C34" s="26"/>
      <c r="D34" s="26"/>
      <c r="E34" s="4" t="s">
        <v>23</v>
      </c>
      <c r="F34" s="7"/>
      <c r="G34" s="17"/>
      <c r="H34" s="7"/>
      <c r="I34" s="7"/>
      <c r="J34" s="19"/>
      <c r="K34" s="22"/>
      <c r="L34" s="22"/>
    </row>
    <row r="35" spans="1:12" ht="31.25" x14ac:dyDescent="0.25">
      <c r="A35" s="26"/>
      <c r="B35" s="26"/>
      <c r="C35" s="26"/>
      <c r="D35" s="26"/>
      <c r="E35" s="4" t="s">
        <v>24</v>
      </c>
      <c r="F35" s="7"/>
      <c r="G35" s="17"/>
      <c r="H35" s="7"/>
      <c r="I35" s="7"/>
      <c r="J35" s="19"/>
      <c r="K35" s="22"/>
      <c r="L35" s="22"/>
    </row>
    <row r="36" spans="1:12" s="11" customFormat="1" ht="34.65" x14ac:dyDescent="0.25">
      <c r="A36" s="26" t="s">
        <v>27</v>
      </c>
      <c r="B36" s="26" t="s">
        <v>28</v>
      </c>
      <c r="C36" s="26" t="s">
        <v>85</v>
      </c>
      <c r="D36" s="26" t="s">
        <v>86</v>
      </c>
      <c r="E36" s="9" t="s">
        <v>19</v>
      </c>
      <c r="F36" s="10">
        <f>SUM(F37:F41)</f>
        <v>397.93658999999997</v>
      </c>
      <c r="G36" s="18">
        <f t="shared" ref="G36" si="10">SUM(G37:G41)</f>
        <v>397.93658999999997</v>
      </c>
      <c r="H36" s="10">
        <f t="shared" ref="H36" si="11">SUM(H37:H41)</f>
        <v>347.93658999999997</v>
      </c>
      <c r="I36" s="10">
        <f t="shared" ref="I36" si="12">SUM(I37:I41)</f>
        <v>347.93658999999997</v>
      </c>
      <c r="J36" s="19" t="s">
        <v>115</v>
      </c>
      <c r="K36" s="22" t="s">
        <v>104</v>
      </c>
      <c r="L36" s="22" t="s">
        <v>105</v>
      </c>
    </row>
    <row r="37" spans="1:12" ht="27.2" customHeight="1" x14ac:dyDescent="0.25">
      <c r="A37" s="26"/>
      <c r="B37" s="26"/>
      <c r="C37" s="26"/>
      <c r="D37" s="26"/>
      <c r="E37" s="4" t="s">
        <v>20</v>
      </c>
      <c r="F37" s="7"/>
      <c r="G37" s="17"/>
      <c r="H37" s="7"/>
      <c r="I37" s="7"/>
      <c r="J37" s="19"/>
      <c r="K37" s="22"/>
      <c r="L37" s="22"/>
    </row>
    <row r="38" spans="1:12" ht="34.65" x14ac:dyDescent="0.25">
      <c r="A38" s="26"/>
      <c r="B38" s="26"/>
      <c r="C38" s="26"/>
      <c r="D38" s="26"/>
      <c r="E38" s="4" t="s">
        <v>21</v>
      </c>
      <c r="F38" s="7">
        <f>350+2.8198</f>
        <v>352.81979999999999</v>
      </c>
      <c r="G38" s="17">
        <f t="shared" ref="G38" si="13">350+2.8198</f>
        <v>352.81979999999999</v>
      </c>
      <c r="H38" s="7">
        <f>300+2.8198</f>
        <v>302.81979999999999</v>
      </c>
      <c r="I38" s="7">
        <f>300+2.8198</f>
        <v>302.81979999999999</v>
      </c>
      <c r="J38" s="19" t="s">
        <v>115</v>
      </c>
      <c r="K38" s="22"/>
      <c r="L38" s="22"/>
    </row>
    <row r="39" spans="1:12" x14ac:dyDescent="0.25">
      <c r="A39" s="26"/>
      <c r="B39" s="26"/>
      <c r="C39" s="26"/>
      <c r="D39" s="26"/>
      <c r="E39" s="4" t="s">
        <v>22</v>
      </c>
      <c r="F39" s="7">
        <v>11.279199999999999</v>
      </c>
      <c r="G39" s="17">
        <v>11.279199999999999</v>
      </c>
      <c r="H39" s="7">
        <v>11.279199999999999</v>
      </c>
      <c r="I39" s="7">
        <v>11.279199999999999</v>
      </c>
      <c r="J39" s="19" t="s">
        <v>103</v>
      </c>
      <c r="K39" s="22"/>
      <c r="L39" s="22"/>
    </row>
    <row r="40" spans="1:12" x14ac:dyDescent="0.25">
      <c r="A40" s="26"/>
      <c r="B40" s="26"/>
      <c r="C40" s="26"/>
      <c r="D40" s="26"/>
      <c r="E40" s="4" t="s">
        <v>23</v>
      </c>
      <c r="F40" s="7">
        <v>33.837589999999999</v>
      </c>
      <c r="G40" s="17">
        <v>33.837589999999999</v>
      </c>
      <c r="H40" s="7">
        <v>33.837589999999999</v>
      </c>
      <c r="I40" s="7">
        <v>33.837589999999999</v>
      </c>
      <c r="J40" s="19" t="s">
        <v>103</v>
      </c>
      <c r="K40" s="22"/>
      <c r="L40" s="22"/>
    </row>
    <row r="41" spans="1:12" ht="31.25" x14ac:dyDescent="0.25">
      <c r="A41" s="26"/>
      <c r="B41" s="26"/>
      <c r="C41" s="26"/>
      <c r="D41" s="26"/>
      <c r="E41" s="4" t="s">
        <v>24</v>
      </c>
      <c r="F41" s="7"/>
      <c r="G41" s="17"/>
      <c r="H41" s="7"/>
      <c r="I41" s="7"/>
      <c r="J41" s="19"/>
      <c r="K41" s="22"/>
      <c r="L41" s="22"/>
    </row>
    <row r="42" spans="1:12" s="11" customFormat="1" x14ac:dyDescent="0.25">
      <c r="A42" s="26" t="s">
        <v>29</v>
      </c>
      <c r="B42" s="26" t="s">
        <v>87</v>
      </c>
      <c r="C42" s="26" t="s">
        <v>85</v>
      </c>
      <c r="D42" s="26" t="s">
        <v>86</v>
      </c>
      <c r="E42" s="9" t="s">
        <v>19</v>
      </c>
      <c r="F42" s="10">
        <f>SUM(F43:F47)</f>
        <v>0</v>
      </c>
      <c r="G42" s="18">
        <f t="shared" ref="G42" si="14">SUM(G43:G47)</f>
        <v>0</v>
      </c>
      <c r="H42" s="10">
        <f t="shared" ref="H42" si="15">SUM(H43:H47)</f>
        <v>0</v>
      </c>
      <c r="I42" s="10">
        <f t="shared" ref="I42" si="16">SUM(I43:I47)</f>
        <v>0</v>
      </c>
      <c r="J42" s="19"/>
      <c r="K42" s="20"/>
      <c r="L42" s="20"/>
    </row>
    <row r="43" spans="1:12" x14ac:dyDescent="0.25">
      <c r="A43" s="26"/>
      <c r="B43" s="26"/>
      <c r="C43" s="26"/>
      <c r="D43" s="26"/>
      <c r="E43" s="4" t="s">
        <v>20</v>
      </c>
      <c r="F43" s="7"/>
      <c r="G43" s="17"/>
      <c r="H43" s="7"/>
      <c r="I43" s="7"/>
      <c r="J43" s="19"/>
      <c r="K43" s="20"/>
      <c r="L43" s="20"/>
    </row>
    <row r="44" spans="1:12" ht="14.95" customHeight="1" x14ac:dyDescent="0.25">
      <c r="A44" s="26"/>
      <c r="B44" s="26"/>
      <c r="C44" s="26"/>
      <c r="D44" s="26"/>
      <c r="E44" s="4" t="s">
        <v>21</v>
      </c>
      <c r="F44" s="7"/>
      <c r="G44" s="17"/>
      <c r="H44" s="7"/>
      <c r="I44" s="7"/>
      <c r="J44" s="19"/>
      <c r="K44" s="20"/>
      <c r="L44" s="20"/>
    </row>
    <row r="45" spans="1:12" x14ac:dyDescent="0.25">
      <c r="A45" s="26"/>
      <c r="B45" s="26"/>
      <c r="C45" s="26"/>
      <c r="D45" s="26"/>
      <c r="E45" s="4" t="s">
        <v>22</v>
      </c>
      <c r="F45" s="7"/>
      <c r="G45" s="17"/>
      <c r="H45" s="7"/>
      <c r="I45" s="7"/>
      <c r="J45" s="19"/>
      <c r="K45" s="20"/>
      <c r="L45" s="20"/>
    </row>
    <row r="46" spans="1:12" x14ac:dyDescent="0.25">
      <c r="A46" s="26"/>
      <c r="B46" s="26"/>
      <c r="C46" s="26"/>
      <c r="D46" s="26"/>
      <c r="E46" s="4" t="s">
        <v>23</v>
      </c>
      <c r="F46" s="7"/>
      <c r="G46" s="17"/>
      <c r="H46" s="7"/>
      <c r="I46" s="7"/>
      <c r="J46" s="19"/>
      <c r="K46" s="20"/>
      <c r="L46" s="20"/>
    </row>
    <row r="47" spans="1:12" ht="31.25" x14ac:dyDescent="0.25">
      <c r="A47" s="26"/>
      <c r="B47" s="26"/>
      <c r="C47" s="26"/>
      <c r="D47" s="26"/>
      <c r="E47" s="4" t="s">
        <v>24</v>
      </c>
      <c r="F47" s="7"/>
      <c r="G47" s="17"/>
      <c r="H47" s="7"/>
      <c r="I47" s="7"/>
      <c r="J47" s="19"/>
      <c r="K47" s="20"/>
      <c r="L47" s="20"/>
    </row>
    <row r="48" spans="1:12" s="11" customFormat="1" x14ac:dyDescent="0.25">
      <c r="A48" s="26" t="s">
        <v>30</v>
      </c>
      <c r="B48" s="26" t="s">
        <v>31</v>
      </c>
      <c r="C48" s="26" t="s">
        <v>85</v>
      </c>
      <c r="D48" s="26" t="s">
        <v>86</v>
      </c>
      <c r="E48" s="9" t="s">
        <v>19</v>
      </c>
      <c r="F48" s="10">
        <f>SUM(F49:F53)</f>
        <v>0</v>
      </c>
      <c r="G48" s="18">
        <f t="shared" ref="G48" si="17">SUM(G49:G53)</f>
        <v>0</v>
      </c>
      <c r="H48" s="10">
        <f t="shared" ref="H48" si="18">SUM(H49:H53)</f>
        <v>0</v>
      </c>
      <c r="I48" s="10">
        <f t="shared" ref="I48" si="19">SUM(I49:I53)</f>
        <v>0</v>
      </c>
      <c r="J48" s="19"/>
      <c r="K48" s="20"/>
      <c r="L48" s="20"/>
    </row>
    <row r="49" spans="1:12" x14ac:dyDescent="0.25">
      <c r="A49" s="26"/>
      <c r="B49" s="26"/>
      <c r="C49" s="26"/>
      <c r="D49" s="26"/>
      <c r="E49" s="4" t="s">
        <v>20</v>
      </c>
      <c r="F49" s="7"/>
      <c r="G49" s="17"/>
      <c r="H49" s="7"/>
      <c r="I49" s="7"/>
      <c r="J49" s="19"/>
      <c r="K49" s="20"/>
      <c r="L49" s="20"/>
    </row>
    <row r="50" spans="1:12" ht="14.95" customHeight="1" x14ac:dyDescent="0.25">
      <c r="A50" s="26"/>
      <c r="B50" s="26"/>
      <c r="C50" s="26"/>
      <c r="D50" s="26"/>
      <c r="E50" s="4" t="s">
        <v>21</v>
      </c>
      <c r="F50" s="7"/>
      <c r="G50" s="17"/>
      <c r="H50" s="7"/>
      <c r="I50" s="7"/>
      <c r="J50" s="19"/>
      <c r="K50" s="20"/>
      <c r="L50" s="20"/>
    </row>
    <row r="51" spans="1:12" x14ac:dyDescent="0.25">
      <c r="A51" s="26"/>
      <c r="B51" s="26"/>
      <c r="C51" s="26"/>
      <c r="D51" s="26"/>
      <c r="E51" s="4" t="s">
        <v>22</v>
      </c>
      <c r="F51" s="7"/>
      <c r="G51" s="17"/>
      <c r="H51" s="7"/>
      <c r="I51" s="7"/>
      <c r="J51" s="19"/>
      <c r="K51" s="20"/>
      <c r="L51" s="20"/>
    </row>
    <row r="52" spans="1:12" x14ac:dyDescent="0.25">
      <c r="A52" s="26"/>
      <c r="B52" s="26"/>
      <c r="C52" s="26"/>
      <c r="D52" s="26"/>
      <c r="E52" s="4" t="s">
        <v>23</v>
      </c>
      <c r="F52" s="7"/>
      <c r="G52" s="17"/>
      <c r="H52" s="7"/>
      <c r="I52" s="7"/>
      <c r="J52" s="19"/>
      <c r="K52" s="20"/>
      <c r="L52" s="20"/>
    </row>
    <row r="53" spans="1:12" ht="31.25" x14ac:dyDescent="0.25">
      <c r="A53" s="26"/>
      <c r="B53" s="26"/>
      <c r="C53" s="26"/>
      <c r="D53" s="26"/>
      <c r="E53" s="4" t="s">
        <v>24</v>
      </c>
      <c r="F53" s="7"/>
      <c r="G53" s="17"/>
      <c r="H53" s="7"/>
      <c r="I53" s="7"/>
      <c r="J53" s="19"/>
      <c r="K53" s="20"/>
      <c r="L53" s="20"/>
    </row>
    <row r="54" spans="1:12" s="11" customFormat="1" ht="15.65" customHeight="1" x14ac:dyDescent="0.25">
      <c r="A54" s="26" t="s">
        <v>32</v>
      </c>
      <c r="B54" s="26" t="s">
        <v>33</v>
      </c>
      <c r="C54" s="26" t="s">
        <v>85</v>
      </c>
      <c r="D54" s="26" t="s">
        <v>86</v>
      </c>
      <c r="E54" s="9" t="s">
        <v>19</v>
      </c>
      <c r="F54" s="10">
        <f>SUM(F55:F59)</f>
        <v>350.18020000000001</v>
      </c>
      <c r="G54" s="18">
        <f t="shared" ref="G54" si="20">SUM(G55:G59)</f>
        <v>350.18020000000001</v>
      </c>
      <c r="H54" s="10">
        <f t="shared" ref="H54" si="21">SUM(H55:H59)</f>
        <v>150</v>
      </c>
      <c r="I54" s="10">
        <f t="shared" ref="I54" si="22">SUM(I55:I59)</f>
        <v>150</v>
      </c>
      <c r="J54" s="21" t="s">
        <v>115</v>
      </c>
      <c r="K54" s="22" t="s">
        <v>104</v>
      </c>
      <c r="L54" s="22" t="s">
        <v>105</v>
      </c>
    </row>
    <row r="55" spans="1:12" x14ac:dyDescent="0.25">
      <c r="A55" s="26"/>
      <c r="B55" s="26"/>
      <c r="C55" s="26"/>
      <c r="D55" s="26"/>
      <c r="E55" s="4" t="s">
        <v>20</v>
      </c>
      <c r="F55" s="7"/>
      <c r="G55" s="17"/>
      <c r="H55" s="7"/>
      <c r="I55" s="7"/>
      <c r="J55" s="21"/>
      <c r="K55" s="22"/>
      <c r="L55" s="22"/>
    </row>
    <row r="56" spans="1:12" ht="14.95" customHeight="1" x14ac:dyDescent="0.25">
      <c r="A56" s="26"/>
      <c r="B56" s="26"/>
      <c r="C56" s="26"/>
      <c r="D56" s="26"/>
      <c r="E56" s="4" t="s">
        <v>21</v>
      </c>
      <c r="F56" s="7">
        <v>350.18020000000001</v>
      </c>
      <c r="G56" s="17">
        <f>175.1802+175</f>
        <v>350.18020000000001</v>
      </c>
      <c r="H56" s="7">
        <v>150</v>
      </c>
      <c r="I56" s="7">
        <v>150</v>
      </c>
      <c r="J56" s="21"/>
      <c r="K56" s="22"/>
      <c r="L56" s="22"/>
    </row>
    <row r="57" spans="1:12" x14ac:dyDescent="0.25">
      <c r="A57" s="26"/>
      <c r="B57" s="26"/>
      <c r="C57" s="26"/>
      <c r="D57" s="26"/>
      <c r="E57" s="4" t="s">
        <v>22</v>
      </c>
      <c r="F57" s="7"/>
      <c r="G57" s="17"/>
      <c r="H57" s="7"/>
      <c r="I57" s="7"/>
      <c r="J57" s="21"/>
      <c r="K57" s="22"/>
      <c r="L57" s="22"/>
    </row>
    <row r="58" spans="1:12" x14ac:dyDescent="0.25">
      <c r="A58" s="26"/>
      <c r="B58" s="26"/>
      <c r="C58" s="26"/>
      <c r="D58" s="26"/>
      <c r="E58" s="4" t="s">
        <v>23</v>
      </c>
      <c r="F58" s="7"/>
      <c r="G58" s="17"/>
      <c r="H58" s="7"/>
      <c r="I58" s="7"/>
      <c r="J58" s="21"/>
      <c r="K58" s="22"/>
      <c r="L58" s="22"/>
    </row>
    <row r="59" spans="1:12" ht="31.25" x14ac:dyDescent="0.25">
      <c r="A59" s="26"/>
      <c r="B59" s="26"/>
      <c r="C59" s="26"/>
      <c r="D59" s="26"/>
      <c r="E59" s="4" t="s">
        <v>24</v>
      </c>
      <c r="F59" s="7"/>
      <c r="G59" s="17"/>
      <c r="H59" s="7"/>
      <c r="I59" s="7"/>
      <c r="J59" s="21"/>
      <c r="K59" s="22"/>
      <c r="L59" s="22"/>
    </row>
    <row r="60" spans="1:12" s="11" customFormat="1" x14ac:dyDescent="0.25">
      <c r="A60" s="26" t="s">
        <v>34</v>
      </c>
      <c r="B60" s="26" t="s">
        <v>35</v>
      </c>
      <c r="C60" s="26" t="s">
        <v>85</v>
      </c>
      <c r="D60" s="26" t="s">
        <v>86</v>
      </c>
      <c r="E60" s="9" t="s">
        <v>19</v>
      </c>
      <c r="F60" s="10">
        <f>SUM(F61:F65)</f>
        <v>0</v>
      </c>
      <c r="G60" s="18">
        <f t="shared" ref="G60" si="23">SUM(G61:G65)</f>
        <v>0</v>
      </c>
      <c r="H60" s="10">
        <f t="shared" ref="H60" si="24">SUM(H61:H65)</f>
        <v>0</v>
      </c>
      <c r="I60" s="10">
        <f t="shared" ref="I60" si="25">SUM(I61:I65)</f>
        <v>0</v>
      </c>
      <c r="J60" s="19"/>
      <c r="K60" s="20"/>
      <c r="L60" s="20"/>
    </row>
    <row r="61" spans="1:12" x14ac:dyDescent="0.25">
      <c r="A61" s="26"/>
      <c r="B61" s="26"/>
      <c r="C61" s="26"/>
      <c r="D61" s="26"/>
      <c r="E61" s="4" t="s">
        <v>20</v>
      </c>
      <c r="F61" s="7"/>
      <c r="G61" s="17"/>
      <c r="H61" s="7"/>
      <c r="I61" s="7"/>
      <c r="J61" s="19"/>
      <c r="K61" s="20"/>
      <c r="L61" s="20"/>
    </row>
    <row r="62" spans="1:12" ht="14.95" customHeight="1" x14ac:dyDescent="0.25">
      <c r="A62" s="26"/>
      <c r="B62" s="26"/>
      <c r="C62" s="26"/>
      <c r="D62" s="26"/>
      <c r="E62" s="4" t="s">
        <v>21</v>
      </c>
      <c r="F62" s="7"/>
      <c r="G62" s="17"/>
      <c r="H62" s="7"/>
      <c r="I62" s="7"/>
      <c r="J62" s="19"/>
      <c r="K62" s="20"/>
      <c r="L62" s="20"/>
    </row>
    <row r="63" spans="1:12" x14ac:dyDescent="0.25">
      <c r="A63" s="26"/>
      <c r="B63" s="26"/>
      <c r="C63" s="26"/>
      <c r="D63" s="26"/>
      <c r="E63" s="4" t="s">
        <v>22</v>
      </c>
      <c r="F63" s="7"/>
      <c r="G63" s="17"/>
      <c r="H63" s="7"/>
      <c r="I63" s="7"/>
      <c r="J63" s="19"/>
      <c r="K63" s="20"/>
      <c r="L63" s="20"/>
    </row>
    <row r="64" spans="1:12" x14ac:dyDescent="0.25">
      <c r="A64" s="26"/>
      <c r="B64" s="26"/>
      <c r="C64" s="26"/>
      <c r="D64" s="26"/>
      <c r="E64" s="4" t="s">
        <v>23</v>
      </c>
      <c r="F64" s="7"/>
      <c r="G64" s="17"/>
      <c r="H64" s="7"/>
      <c r="I64" s="7"/>
      <c r="J64" s="19"/>
      <c r="K64" s="20"/>
      <c r="L64" s="20"/>
    </row>
    <row r="65" spans="1:12" ht="31.25" x14ac:dyDescent="0.25">
      <c r="A65" s="26"/>
      <c r="B65" s="26"/>
      <c r="C65" s="26"/>
      <c r="D65" s="26"/>
      <c r="E65" s="4" t="s">
        <v>24</v>
      </c>
      <c r="F65" s="7"/>
      <c r="G65" s="17"/>
      <c r="H65" s="7"/>
      <c r="I65" s="7"/>
      <c r="J65" s="19"/>
      <c r="K65" s="20"/>
      <c r="L65" s="20"/>
    </row>
    <row r="66" spans="1:12" s="8" customFormat="1" ht="15.65" customHeight="1" x14ac:dyDescent="0.25">
      <c r="A66" s="27" t="s">
        <v>89</v>
      </c>
      <c r="B66" s="28"/>
      <c r="C66" s="28"/>
      <c r="D66" s="28"/>
      <c r="E66" s="5" t="s">
        <v>19</v>
      </c>
      <c r="F66" s="6">
        <f>SUM(F68:F71)</f>
        <v>4114</v>
      </c>
      <c r="G66" s="18">
        <f t="shared" ref="G66" si="26">SUM(G68:G71)</f>
        <v>3365</v>
      </c>
      <c r="H66" s="6">
        <f t="shared" ref="H66:I66" si="27">SUM(H68:H71)</f>
        <v>3365</v>
      </c>
      <c r="I66" s="6">
        <f t="shared" si="27"/>
        <v>3365</v>
      </c>
      <c r="J66" s="19" t="s">
        <v>113</v>
      </c>
      <c r="K66" s="22" t="s">
        <v>106</v>
      </c>
      <c r="L66" s="22" t="s">
        <v>117</v>
      </c>
    </row>
    <row r="67" spans="1:12" s="8" customFormat="1" ht="16.3" customHeight="1" x14ac:dyDescent="0.25">
      <c r="A67" s="29"/>
      <c r="B67" s="30"/>
      <c r="C67" s="30"/>
      <c r="D67" s="30"/>
      <c r="E67" s="5" t="s">
        <v>20</v>
      </c>
      <c r="F67" s="6"/>
      <c r="G67" s="18"/>
      <c r="H67" s="6"/>
      <c r="I67" s="6"/>
      <c r="J67" s="19"/>
      <c r="K67" s="22"/>
      <c r="L67" s="22"/>
    </row>
    <row r="68" spans="1:12" s="8" customFormat="1" ht="14.95" customHeight="1" x14ac:dyDescent="0.25">
      <c r="A68" s="29"/>
      <c r="B68" s="30"/>
      <c r="C68" s="30"/>
      <c r="D68" s="30"/>
      <c r="E68" s="5" t="s">
        <v>21</v>
      </c>
      <c r="F68" s="6">
        <f>F74+F80</f>
        <v>4114</v>
      </c>
      <c r="G68" s="18">
        <f t="shared" ref="G68:G71" si="28">G74+G80</f>
        <v>3365</v>
      </c>
      <c r="H68" s="6">
        <f t="shared" ref="H68:I68" si="29">H74+H80</f>
        <v>3365</v>
      </c>
      <c r="I68" s="6">
        <f t="shared" si="29"/>
        <v>3365</v>
      </c>
      <c r="J68" s="19" t="s">
        <v>113</v>
      </c>
      <c r="K68" s="22"/>
      <c r="L68" s="22"/>
    </row>
    <row r="69" spans="1:12" s="8" customFormat="1" x14ac:dyDescent="0.25">
      <c r="A69" s="29"/>
      <c r="B69" s="30"/>
      <c r="C69" s="30"/>
      <c r="D69" s="30"/>
      <c r="E69" s="5" t="s">
        <v>22</v>
      </c>
      <c r="F69" s="6">
        <f t="shared" ref="F69:I71" si="30">F75+F81</f>
        <v>0</v>
      </c>
      <c r="G69" s="18">
        <f t="shared" si="28"/>
        <v>0</v>
      </c>
      <c r="H69" s="6">
        <f t="shared" si="30"/>
        <v>0</v>
      </c>
      <c r="I69" s="6">
        <f t="shared" si="30"/>
        <v>0</v>
      </c>
      <c r="J69" s="19"/>
      <c r="K69" s="22"/>
      <c r="L69" s="22"/>
    </row>
    <row r="70" spans="1:12" s="8" customFormat="1" x14ac:dyDescent="0.25">
      <c r="A70" s="29"/>
      <c r="B70" s="30"/>
      <c r="C70" s="30"/>
      <c r="D70" s="30"/>
      <c r="E70" s="5" t="s">
        <v>23</v>
      </c>
      <c r="F70" s="6">
        <f t="shared" si="30"/>
        <v>0</v>
      </c>
      <c r="G70" s="18">
        <f t="shared" si="28"/>
        <v>0</v>
      </c>
      <c r="H70" s="6">
        <f t="shared" si="30"/>
        <v>0</v>
      </c>
      <c r="I70" s="6">
        <f t="shared" si="30"/>
        <v>0</v>
      </c>
      <c r="J70" s="19"/>
      <c r="K70" s="22"/>
      <c r="L70" s="22"/>
    </row>
    <row r="71" spans="1:12" s="8" customFormat="1" ht="31.25" x14ac:dyDescent="0.25">
      <c r="A71" s="31"/>
      <c r="B71" s="32"/>
      <c r="C71" s="32"/>
      <c r="D71" s="32"/>
      <c r="E71" s="5" t="s">
        <v>24</v>
      </c>
      <c r="F71" s="6">
        <f t="shared" si="30"/>
        <v>0</v>
      </c>
      <c r="G71" s="18">
        <f t="shared" si="28"/>
        <v>0</v>
      </c>
      <c r="H71" s="6">
        <f t="shared" si="30"/>
        <v>0</v>
      </c>
      <c r="I71" s="6">
        <f t="shared" si="30"/>
        <v>0</v>
      </c>
      <c r="J71" s="19"/>
      <c r="K71" s="22"/>
      <c r="L71" s="22"/>
    </row>
    <row r="72" spans="1:12" s="11" customFormat="1" ht="23.1" x14ac:dyDescent="0.25">
      <c r="A72" s="26" t="s">
        <v>36</v>
      </c>
      <c r="B72" s="26" t="s">
        <v>37</v>
      </c>
      <c r="C72" s="26" t="s">
        <v>85</v>
      </c>
      <c r="D72" s="26" t="s">
        <v>38</v>
      </c>
      <c r="E72" s="9" t="s">
        <v>19</v>
      </c>
      <c r="F72" s="10">
        <f>SUM(F73:F77)</f>
        <v>4114</v>
      </c>
      <c r="G72" s="18">
        <f t="shared" ref="G72" si="31">SUM(G73:G77)</f>
        <v>3365</v>
      </c>
      <c r="H72" s="10">
        <f t="shared" ref="H72" si="32">SUM(H73:H77)</f>
        <v>3365</v>
      </c>
      <c r="I72" s="10">
        <f t="shared" ref="I72" si="33">SUM(I73:I77)</f>
        <v>3365</v>
      </c>
      <c r="J72" s="19" t="s">
        <v>113</v>
      </c>
      <c r="K72" s="22" t="s">
        <v>104</v>
      </c>
      <c r="L72" s="22" t="s">
        <v>105</v>
      </c>
    </row>
    <row r="73" spans="1:12" x14ac:dyDescent="0.25">
      <c r="A73" s="26"/>
      <c r="B73" s="26"/>
      <c r="C73" s="26"/>
      <c r="D73" s="26"/>
      <c r="E73" s="4" t="s">
        <v>20</v>
      </c>
      <c r="F73" s="7"/>
      <c r="G73" s="17"/>
      <c r="H73" s="7"/>
      <c r="I73" s="7"/>
      <c r="J73" s="19"/>
      <c r="K73" s="22"/>
      <c r="L73" s="22"/>
    </row>
    <row r="74" spans="1:12" ht="14.95" customHeight="1" x14ac:dyDescent="0.25">
      <c r="A74" s="26"/>
      <c r="B74" s="26"/>
      <c r="C74" s="26"/>
      <c r="D74" s="26"/>
      <c r="E74" s="4" t="s">
        <v>21</v>
      </c>
      <c r="F74" s="7">
        <v>4114</v>
      </c>
      <c r="G74" s="17">
        <v>3365</v>
      </c>
      <c r="H74" s="7">
        <v>3365</v>
      </c>
      <c r="I74" s="7">
        <v>3365</v>
      </c>
      <c r="J74" s="19" t="s">
        <v>113</v>
      </c>
      <c r="K74" s="22"/>
      <c r="L74" s="22"/>
    </row>
    <row r="75" spans="1:12" x14ac:dyDescent="0.25">
      <c r="A75" s="26"/>
      <c r="B75" s="26"/>
      <c r="C75" s="26"/>
      <c r="D75" s="26"/>
      <c r="E75" s="4" t="s">
        <v>22</v>
      </c>
      <c r="F75" s="7"/>
      <c r="G75" s="17"/>
      <c r="H75" s="7"/>
      <c r="I75" s="7"/>
      <c r="J75" s="19"/>
      <c r="K75" s="22"/>
      <c r="L75" s="22"/>
    </row>
    <row r="76" spans="1:12" x14ac:dyDescent="0.25">
      <c r="A76" s="26"/>
      <c r="B76" s="26"/>
      <c r="C76" s="26"/>
      <c r="D76" s="26"/>
      <c r="E76" s="4" t="s">
        <v>23</v>
      </c>
      <c r="F76" s="7"/>
      <c r="G76" s="17"/>
      <c r="H76" s="7"/>
      <c r="I76" s="7"/>
      <c r="J76" s="19"/>
      <c r="K76" s="22"/>
      <c r="L76" s="22"/>
    </row>
    <row r="77" spans="1:12" ht="50.3" customHeight="1" x14ac:dyDescent="0.25">
      <c r="A77" s="26"/>
      <c r="B77" s="26"/>
      <c r="C77" s="26"/>
      <c r="D77" s="26"/>
      <c r="E77" s="4" t="s">
        <v>24</v>
      </c>
      <c r="F77" s="7"/>
      <c r="G77" s="17"/>
      <c r="H77" s="7"/>
      <c r="I77" s="7"/>
      <c r="J77" s="19"/>
      <c r="K77" s="22"/>
      <c r="L77" s="22"/>
    </row>
    <row r="78" spans="1:12" s="11" customFormat="1" x14ac:dyDescent="0.25">
      <c r="A78" s="26" t="s">
        <v>39</v>
      </c>
      <c r="B78" s="26" t="s">
        <v>40</v>
      </c>
      <c r="C78" s="26" t="s">
        <v>85</v>
      </c>
      <c r="D78" s="26" t="s">
        <v>38</v>
      </c>
      <c r="E78" s="9" t="s">
        <v>19</v>
      </c>
      <c r="F78" s="10">
        <f>SUM(F79:F83)</f>
        <v>0</v>
      </c>
      <c r="G78" s="18">
        <f t="shared" ref="G78" si="34">SUM(G79:G83)</f>
        <v>0</v>
      </c>
      <c r="H78" s="10">
        <f t="shared" ref="H78" si="35">SUM(H79:H83)</f>
        <v>0</v>
      </c>
      <c r="I78" s="10">
        <f t="shared" ref="I78" si="36">SUM(I79:I83)</f>
        <v>0</v>
      </c>
      <c r="J78" s="19"/>
      <c r="K78" s="20"/>
      <c r="L78" s="20"/>
    </row>
    <row r="79" spans="1:12" x14ac:dyDescent="0.25">
      <c r="A79" s="26"/>
      <c r="B79" s="26"/>
      <c r="C79" s="26"/>
      <c r="D79" s="26"/>
      <c r="E79" s="4" t="s">
        <v>20</v>
      </c>
      <c r="F79" s="7"/>
      <c r="G79" s="17"/>
      <c r="H79" s="7"/>
      <c r="I79" s="7"/>
      <c r="J79" s="19"/>
      <c r="K79" s="20"/>
      <c r="L79" s="20"/>
    </row>
    <row r="80" spans="1:12" ht="14.95" customHeight="1" x14ac:dyDescent="0.25">
      <c r="A80" s="26"/>
      <c r="B80" s="26"/>
      <c r="C80" s="26"/>
      <c r="D80" s="26"/>
      <c r="E80" s="4" t="s">
        <v>21</v>
      </c>
      <c r="F80" s="7"/>
      <c r="G80" s="17"/>
      <c r="H80" s="7"/>
      <c r="I80" s="7"/>
      <c r="J80" s="19"/>
      <c r="K80" s="20"/>
      <c r="L80" s="20"/>
    </row>
    <row r="81" spans="1:12" x14ac:dyDescent="0.25">
      <c r="A81" s="26"/>
      <c r="B81" s="26"/>
      <c r="C81" s="26"/>
      <c r="D81" s="26"/>
      <c r="E81" s="4" t="s">
        <v>22</v>
      </c>
      <c r="F81" s="7"/>
      <c r="G81" s="17"/>
      <c r="H81" s="7"/>
      <c r="I81" s="7"/>
      <c r="J81" s="19"/>
      <c r="K81" s="20"/>
      <c r="L81" s="20"/>
    </row>
    <row r="82" spans="1:12" x14ac:dyDescent="0.25">
      <c r="A82" s="26"/>
      <c r="B82" s="26"/>
      <c r="C82" s="26"/>
      <c r="D82" s="26"/>
      <c r="E82" s="4" t="s">
        <v>23</v>
      </c>
      <c r="F82" s="7"/>
      <c r="G82" s="17"/>
      <c r="H82" s="7"/>
      <c r="I82" s="7"/>
      <c r="J82" s="19"/>
      <c r="K82" s="20"/>
      <c r="L82" s="20"/>
    </row>
    <row r="83" spans="1:12" ht="31.25" x14ac:dyDescent="0.25">
      <c r="A83" s="26"/>
      <c r="B83" s="26"/>
      <c r="C83" s="26"/>
      <c r="D83" s="26"/>
      <c r="E83" s="4" t="s">
        <v>24</v>
      </c>
      <c r="F83" s="7"/>
      <c r="G83" s="17"/>
      <c r="H83" s="7"/>
      <c r="I83" s="7"/>
      <c r="J83" s="19"/>
      <c r="K83" s="20"/>
      <c r="L83" s="20"/>
    </row>
    <row r="84" spans="1:12" s="8" customFormat="1" ht="15.65" customHeight="1" x14ac:dyDescent="0.25">
      <c r="A84" s="27" t="s">
        <v>90</v>
      </c>
      <c r="B84" s="28"/>
      <c r="C84" s="28"/>
      <c r="D84" s="28"/>
      <c r="E84" s="5" t="s">
        <v>19</v>
      </c>
      <c r="F84" s="6">
        <f>SUM(F86:F89)</f>
        <v>49574</v>
      </c>
      <c r="G84" s="18">
        <f t="shared" ref="G84" si="37">SUM(G86:G89)</f>
        <v>36842.520819999998</v>
      </c>
      <c r="H84" s="6">
        <f t="shared" ref="H84:I84" si="38">SUM(H86:H89)</f>
        <v>36475.568489999998</v>
      </c>
      <c r="I84" s="6">
        <f t="shared" si="38"/>
        <v>36475.568489999998</v>
      </c>
      <c r="J84" s="19" t="s">
        <v>113</v>
      </c>
      <c r="K84" s="22" t="s">
        <v>107</v>
      </c>
      <c r="L84" s="22" t="s">
        <v>118</v>
      </c>
    </row>
    <row r="85" spans="1:12" s="8" customFormat="1" ht="16.3" customHeight="1" x14ac:dyDescent="0.25">
      <c r="A85" s="29"/>
      <c r="B85" s="30"/>
      <c r="C85" s="30"/>
      <c r="D85" s="30"/>
      <c r="E85" s="5" t="s">
        <v>20</v>
      </c>
      <c r="F85" s="6"/>
      <c r="G85" s="18"/>
      <c r="H85" s="6"/>
      <c r="I85" s="6"/>
      <c r="J85" s="19"/>
      <c r="K85" s="22"/>
      <c r="L85" s="22"/>
    </row>
    <row r="86" spans="1:12" s="8" customFormat="1" ht="14.95" customHeight="1" x14ac:dyDescent="0.25">
      <c r="A86" s="29"/>
      <c r="B86" s="30"/>
      <c r="C86" s="30"/>
      <c r="D86" s="30"/>
      <c r="E86" s="5" t="s">
        <v>21</v>
      </c>
      <c r="F86" s="6">
        <f>F92+F98+F104+F110+F116+F122+F128+F134+F140+F146</f>
        <v>48374</v>
      </c>
      <c r="G86" s="18">
        <f t="shared" ref="G86:G89" si="39">G92+G98+G104+G110+G116+G122+G128+G134+G140+G146</f>
        <v>35642.520819999998</v>
      </c>
      <c r="H86" s="6">
        <f t="shared" ref="H86:I86" si="40">H92+H98+H104+H110+H116+H122+H128+H134+H140+H146</f>
        <v>35275.568489999998</v>
      </c>
      <c r="I86" s="6">
        <f t="shared" si="40"/>
        <v>35275.568489999998</v>
      </c>
      <c r="J86" s="19" t="s">
        <v>113</v>
      </c>
      <c r="K86" s="22"/>
      <c r="L86" s="22"/>
    </row>
    <row r="87" spans="1:12" s="8" customFormat="1" x14ac:dyDescent="0.25">
      <c r="A87" s="29"/>
      <c r="B87" s="30"/>
      <c r="C87" s="30"/>
      <c r="D87" s="30"/>
      <c r="E87" s="5" t="s">
        <v>22</v>
      </c>
      <c r="F87" s="6">
        <f t="shared" ref="F87:I89" si="41">F93+F99+F105+F111+F117+F123+F129+F135+F141+F147</f>
        <v>1200</v>
      </c>
      <c r="G87" s="18">
        <f t="shared" si="39"/>
        <v>1200</v>
      </c>
      <c r="H87" s="6">
        <f t="shared" si="41"/>
        <v>1200</v>
      </c>
      <c r="I87" s="6">
        <f t="shared" si="41"/>
        <v>1200</v>
      </c>
      <c r="J87" s="19" t="s">
        <v>103</v>
      </c>
      <c r="K87" s="22"/>
      <c r="L87" s="22"/>
    </row>
    <row r="88" spans="1:12" s="8" customFormat="1" x14ac:dyDescent="0.25">
      <c r="A88" s="29"/>
      <c r="B88" s="30"/>
      <c r="C88" s="30"/>
      <c r="D88" s="30"/>
      <c r="E88" s="5" t="s">
        <v>23</v>
      </c>
      <c r="F88" s="6">
        <f t="shared" si="41"/>
        <v>0</v>
      </c>
      <c r="G88" s="18">
        <f t="shared" si="39"/>
        <v>0</v>
      </c>
      <c r="H88" s="6">
        <f t="shared" si="41"/>
        <v>0</v>
      </c>
      <c r="I88" s="6">
        <f t="shared" si="41"/>
        <v>0</v>
      </c>
      <c r="J88" s="19"/>
      <c r="K88" s="22"/>
      <c r="L88" s="22"/>
    </row>
    <row r="89" spans="1:12" s="8" customFormat="1" ht="31.25" x14ac:dyDescent="0.25">
      <c r="A89" s="31"/>
      <c r="B89" s="32"/>
      <c r="C89" s="32"/>
      <c r="D89" s="32"/>
      <c r="E89" s="5" t="s">
        <v>24</v>
      </c>
      <c r="F89" s="6">
        <f t="shared" si="41"/>
        <v>0</v>
      </c>
      <c r="G89" s="18">
        <f t="shared" si="39"/>
        <v>0</v>
      </c>
      <c r="H89" s="6">
        <f t="shared" si="41"/>
        <v>0</v>
      </c>
      <c r="I89" s="6">
        <f t="shared" si="41"/>
        <v>0</v>
      </c>
      <c r="J89" s="19"/>
      <c r="K89" s="22"/>
      <c r="L89" s="22"/>
    </row>
    <row r="90" spans="1:12" s="11" customFormat="1" ht="23.1" x14ac:dyDescent="0.25">
      <c r="A90" s="26" t="s">
        <v>41</v>
      </c>
      <c r="B90" s="26" t="s">
        <v>91</v>
      </c>
      <c r="C90" s="26" t="s">
        <v>85</v>
      </c>
      <c r="D90" s="26" t="s">
        <v>94</v>
      </c>
      <c r="E90" s="9" t="s">
        <v>19</v>
      </c>
      <c r="F90" s="10">
        <f>SUM(F91:F95)</f>
        <v>45571.3</v>
      </c>
      <c r="G90" s="18">
        <f t="shared" ref="G90" si="42">SUM(G91:G95)</f>
        <v>33279.745999999999</v>
      </c>
      <c r="H90" s="10">
        <f t="shared" ref="H90" si="43">SUM(H91:H95)</f>
        <v>33279.745999999999</v>
      </c>
      <c r="I90" s="10">
        <f t="shared" ref="I90" si="44">SUM(I91:I95)</f>
        <v>33279.745999999999</v>
      </c>
      <c r="J90" s="19" t="s">
        <v>113</v>
      </c>
      <c r="K90" s="22" t="s">
        <v>104</v>
      </c>
      <c r="L90" s="22" t="s">
        <v>105</v>
      </c>
    </row>
    <row r="91" spans="1:12" x14ac:dyDescent="0.25">
      <c r="A91" s="26"/>
      <c r="B91" s="26"/>
      <c r="C91" s="26"/>
      <c r="D91" s="26"/>
      <c r="E91" s="4" t="s">
        <v>20</v>
      </c>
      <c r="F91" s="7"/>
      <c r="G91" s="17"/>
      <c r="H91" s="7"/>
      <c r="I91" s="7"/>
      <c r="J91" s="19"/>
      <c r="K91" s="22"/>
      <c r="L91" s="22"/>
    </row>
    <row r="92" spans="1:12" ht="14.95" customHeight="1" x14ac:dyDescent="0.25">
      <c r="A92" s="26"/>
      <c r="B92" s="26"/>
      <c r="C92" s="26"/>
      <c r="D92" s="26"/>
      <c r="E92" s="4" t="s">
        <v>21</v>
      </c>
      <c r="F92" s="7">
        <v>45571.3</v>
      </c>
      <c r="G92" s="17">
        <v>33279.745999999999</v>
      </c>
      <c r="H92" s="7">
        <v>33279.745999999999</v>
      </c>
      <c r="I92" s="7">
        <v>33279.745999999999</v>
      </c>
      <c r="J92" s="19" t="s">
        <v>113</v>
      </c>
      <c r="K92" s="22"/>
      <c r="L92" s="22"/>
    </row>
    <row r="93" spans="1:12" x14ac:dyDescent="0.25">
      <c r="A93" s="26"/>
      <c r="B93" s="26"/>
      <c r="C93" s="26"/>
      <c r="D93" s="26"/>
      <c r="E93" s="4" t="s">
        <v>22</v>
      </c>
      <c r="F93" s="7"/>
      <c r="G93" s="17"/>
      <c r="H93" s="7"/>
      <c r="I93" s="7"/>
      <c r="J93" s="19"/>
      <c r="K93" s="22"/>
      <c r="L93" s="22"/>
    </row>
    <row r="94" spans="1:12" x14ac:dyDescent="0.25">
      <c r="A94" s="26"/>
      <c r="B94" s="26"/>
      <c r="C94" s="26"/>
      <c r="D94" s="26"/>
      <c r="E94" s="4" t="s">
        <v>23</v>
      </c>
      <c r="F94" s="7"/>
      <c r="G94" s="17"/>
      <c r="H94" s="7"/>
      <c r="I94" s="7"/>
      <c r="J94" s="19"/>
      <c r="K94" s="22"/>
      <c r="L94" s="22"/>
    </row>
    <row r="95" spans="1:12" ht="31.25" x14ac:dyDescent="0.25">
      <c r="A95" s="26"/>
      <c r="B95" s="26"/>
      <c r="C95" s="26"/>
      <c r="D95" s="26"/>
      <c r="E95" s="4" t="s">
        <v>24</v>
      </c>
      <c r="F95" s="7"/>
      <c r="G95" s="17"/>
      <c r="H95" s="7"/>
      <c r="I95" s="7"/>
      <c r="J95" s="19"/>
      <c r="K95" s="22"/>
      <c r="L95" s="22"/>
    </row>
    <row r="96" spans="1:12" s="11" customFormat="1" ht="15.65" customHeight="1" x14ac:dyDescent="0.25">
      <c r="A96" s="26" t="s">
        <v>42</v>
      </c>
      <c r="B96" s="26" t="s">
        <v>92</v>
      </c>
      <c r="C96" s="26" t="s">
        <v>85</v>
      </c>
      <c r="D96" s="26" t="s">
        <v>94</v>
      </c>
      <c r="E96" s="9" t="s">
        <v>19</v>
      </c>
      <c r="F96" s="10">
        <f>SUM(F97:F101)</f>
        <v>0</v>
      </c>
      <c r="G96" s="18">
        <f t="shared" ref="G96" si="45">SUM(G97:G101)</f>
        <v>0</v>
      </c>
      <c r="H96" s="10">
        <f t="shared" ref="H96" si="46">SUM(H97:H101)</f>
        <v>0</v>
      </c>
      <c r="I96" s="10">
        <f t="shared" ref="I96" si="47">SUM(I97:I101)</f>
        <v>0</v>
      </c>
      <c r="J96" s="19"/>
      <c r="K96" s="20"/>
      <c r="L96" s="20"/>
    </row>
    <row r="97" spans="1:12" x14ac:dyDescent="0.25">
      <c r="A97" s="26"/>
      <c r="B97" s="26"/>
      <c r="C97" s="26"/>
      <c r="D97" s="26"/>
      <c r="E97" s="4" t="s">
        <v>20</v>
      </c>
      <c r="F97" s="7"/>
      <c r="G97" s="17"/>
      <c r="H97" s="7"/>
      <c r="I97" s="7"/>
      <c r="J97" s="19"/>
      <c r="K97" s="20"/>
      <c r="L97" s="20"/>
    </row>
    <row r="98" spans="1:12" ht="14.95" customHeight="1" x14ac:dyDescent="0.25">
      <c r="A98" s="26"/>
      <c r="B98" s="26"/>
      <c r="C98" s="26"/>
      <c r="D98" s="26"/>
      <c r="E98" s="4" t="s">
        <v>21</v>
      </c>
      <c r="F98" s="7"/>
      <c r="G98" s="17"/>
      <c r="H98" s="7"/>
      <c r="I98" s="7"/>
      <c r="J98" s="19"/>
      <c r="K98" s="20"/>
      <c r="L98" s="20"/>
    </row>
    <row r="99" spans="1:12" x14ac:dyDescent="0.25">
      <c r="A99" s="26"/>
      <c r="B99" s="26"/>
      <c r="C99" s="26"/>
      <c r="D99" s="26"/>
      <c r="E99" s="4" t="s">
        <v>22</v>
      </c>
      <c r="F99" s="7"/>
      <c r="G99" s="17"/>
      <c r="H99" s="7"/>
      <c r="I99" s="7"/>
      <c r="J99" s="19"/>
      <c r="K99" s="20"/>
      <c r="L99" s="20"/>
    </row>
    <row r="100" spans="1:12" x14ac:dyDescent="0.25">
      <c r="A100" s="26"/>
      <c r="B100" s="26"/>
      <c r="C100" s="26"/>
      <c r="D100" s="26"/>
      <c r="E100" s="4" t="s">
        <v>23</v>
      </c>
      <c r="F100" s="7"/>
      <c r="G100" s="17"/>
      <c r="H100" s="7"/>
      <c r="I100" s="7"/>
      <c r="J100" s="19"/>
      <c r="K100" s="20"/>
      <c r="L100" s="20"/>
    </row>
    <row r="101" spans="1:12" ht="31.25" x14ac:dyDescent="0.25">
      <c r="A101" s="26"/>
      <c r="B101" s="26"/>
      <c r="C101" s="26"/>
      <c r="D101" s="26"/>
      <c r="E101" s="4" t="s">
        <v>24</v>
      </c>
      <c r="F101" s="7"/>
      <c r="G101" s="17"/>
      <c r="H101" s="7"/>
      <c r="I101" s="7"/>
      <c r="J101" s="19"/>
      <c r="K101" s="20"/>
      <c r="L101" s="20"/>
    </row>
    <row r="102" spans="1:12" s="11" customFormat="1" ht="15.65" customHeight="1" x14ac:dyDescent="0.25">
      <c r="A102" s="26" t="s">
        <v>43</v>
      </c>
      <c r="B102" s="26" t="s">
        <v>93</v>
      </c>
      <c r="C102" s="26" t="s">
        <v>85</v>
      </c>
      <c r="D102" s="26" t="s">
        <v>94</v>
      </c>
      <c r="E102" s="9" t="s">
        <v>19</v>
      </c>
      <c r="F102" s="10">
        <f>SUM(F103:F107)</f>
        <v>0</v>
      </c>
      <c r="G102" s="18">
        <f t="shared" ref="G102" si="48">SUM(G103:G107)</f>
        <v>0</v>
      </c>
      <c r="H102" s="10">
        <f t="shared" ref="H102" si="49">SUM(H103:H107)</f>
        <v>0</v>
      </c>
      <c r="I102" s="10">
        <f t="shared" ref="I102" si="50">SUM(I103:I107)</f>
        <v>0</v>
      </c>
      <c r="J102" s="19"/>
      <c r="K102" s="20"/>
      <c r="L102" s="20"/>
    </row>
    <row r="103" spans="1:12" x14ac:dyDescent="0.25">
      <c r="A103" s="26"/>
      <c r="B103" s="26"/>
      <c r="C103" s="26"/>
      <c r="D103" s="26"/>
      <c r="E103" s="4" t="s">
        <v>20</v>
      </c>
      <c r="F103" s="7"/>
      <c r="G103" s="17"/>
      <c r="H103" s="7"/>
      <c r="I103" s="7"/>
      <c r="J103" s="19"/>
      <c r="K103" s="20"/>
      <c r="L103" s="20"/>
    </row>
    <row r="104" spans="1:12" ht="14.95" customHeight="1" x14ac:dyDescent="0.25">
      <c r="A104" s="26"/>
      <c r="B104" s="26"/>
      <c r="C104" s="26"/>
      <c r="D104" s="26"/>
      <c r="E104" s="4" t="s">
        <v>21</v>
      </c>
      <c r="F104" s="7"/>
      <c r="G104" s="17"/>
      <c r="H104" s="7"/>
      <c r="I104" s="7"/>
      <c r="J104" s="19"/>
      <c r="K104" s="20"/>
      <c r="L104" s="20"/>
    </row>
    <row r="105" spans="1:12" x14ac:dyDescent="0.25">
      <c r="A105" s="26"/>
      <c r="B105" s="26"/>
      <c r="C105" s="26"/>
      <c r="D105" s="26"/>
      <c r="E105" s="4" t="s">
        <v>22</v>
      </c>
      <c r="F105" s="7"/>
      <c r="G105" s="17"/>
      <c r="H105" s="7"/>
      <c r="I105" s="7"/>
      <c r="J105" s="19"/>
      <c r="K105" s="20"/>
      <c r="L105" s="20"/>
    </row>
    <row r="106" spans="1:12" x14ac:dyDescent="0.25">
      <c r="A106" s="26"/>
      <c r="B106" s="26"/>
      <c r="C106" s="26"/>
      <c r="D106" s="26"/>
      <c r="E106" s="4" t="s">
        <v>23</v>
      </c>
      <c r="F106" s="7"/>
      <c r="G106" s="17"/>
      <c r="H106" s="7"/>
      <c r="I106" s="7"/>
      <c r="J106" s="19"/>
      <c r="K106" s="20"/>
      <c r="L106" s="20"/>
    </row>
    <row r="107" spans="1:12" ht="31.25" x14ac:dyDescent="0.25">
      <c r="A107" s="26"/>
      <c r="B107" s="26"/>
      <c r="C107" s="26"/>
      <c r="D107" s="26"/>
      <c r="E107" s="4" t="s">
        <v>24</v>
      </c>
      <c r="F107" s="7"/>
      <c r="G107" s="17"/>
      <c r="H107" s="7"/>
      <c r="I107" s="7"/>
      <c r="J107" s="19"/>
      <c r="K107" s="20"/>
      <c r="L107" s="20"/>
    </row>
    <row r="108" spans="1:12" s="11" customFormat="1" ht="34.65" x14ac:dyDescent="0.25">
      <c r="A108" s="26" t="s">
        <v>44</v>
      </c>
      <c r="B108" s="26" t="s">
        <v>45</v>
      </c>
      <c r="C108" s="26" t="s">
        <v>85</v>
      </c>
      <c r="D108" s="26" t="s">
        <v>94</v>
      </c>
      <c r="E108" s="9" t="s">
        <v>19</v>
      </c>
      <c r="F108" s="10">
        <f>SUM(F109:F113)</f>
        <v>3243</v>
      </c>
      <c r="G108" s="18">
        <f t="shared" ref="G108" si="51">SUM(G109:G113)</f>
        <v>2992.99982</v>
      </c>
      <c r="H108" s="10">
        <f t="shared" ref="H108" si="52">SUM(H109:H113)</f>
        <v>2985.99982</v>
      </c>
      <c r="I108" s="10">
        <f t="shared" ref="I108" si="53">SUM(I109:I113)</f>
        <v>2985.99982</v>
      </c>
      <c r="J108" s="19" t="s">
        <v>115</v>
      </c>
      <c r="K108" s="22" t="s">
        <v>104</v>
      </c>
      <c r="L108" s="22" t="s">
        <v>105</v>
      </c>
    </row>
    <row r="109" spans="1:12" x14ac:dyDescent="0.25">
      <c r="A109" s="26"/>
      <c r="B109" s="26"/>
      <c r="C109" s="26"/>
      <c r="D109" s="26"/>
      <c r="E109" s="4" t="s">
        <v>20</v>
      </c>
      <c r="F109" s="7"/>
      <c r="G109" s="17"/>
      <c r="H109" s="7"/>
      <c r="I109" s="7"/>
      <c r="J109" s="19"/>
      <c r="K109" s="22"/>
      <c r="L109" s="22"/>
    </row>
    <row r="110" spans="1:12" ht="34.65" x14ac:dyDescent="0.25">
      <c r="A110" s="26"/>
      <c r="B110" s="26"/>
      <c r="C110" s="26"/>
      <c r="D110" s="26"/>
      <c r="E110" s="4" t="s">
        <v>21</v>
      </c>
      <c r="F110" s="7">
        <v>2043</v>
      </c>
      <c r="G110" s="17">
        <f>543+952.923+47.077+200+49.99982</f>
        <v>1792.99982</v>
      </c>
      <c r="H110" s="7">
        <v>1785.99982</v>
      </c>
      <c r="I110" s="7">
        <v>1785.99982</v>
      </c>
      <c r="J110" s="19" t="s">
        <v>115</v>
      </c>
      <c r="K110" s="22"/>
      <c r="L110" s="22"/>
    </row>
    <row r="111" spans="1:12" x14ac:dyDescent="0.25">
      <c r="A111" s="26"/>
      <c r="B111" s="26"/>
      <c r="C111" s="26"/>
      <c r="D111" s="26"/>
      <c r="E111" s="4" t="s">
        <v>22</v>
      </c>
      <c r="F111" s="7">
        <v>1200</v>
      </c>
      <c r="G111" s="17">
        <v>1200</v>
      </c>
      <c r="H111" s="7">
        <v>1200</v>
      </c>
      <c r="I111" s="7">
        <v>1200</v>
      </c>
      <c r="J111" s="19" t="s">
        <v>103</v>
      </c>
      <c r="K111" s="22"/>
      <c r="L111" s="22"/>
    </row>
    <row r="112" spans="1:12" x14ac:dyDescent="0.25">
      <c r="A112" s="26"/>
      <c r="B112" s="26"/>
      <c r="C112" s="26"/>
      <c r="D112" s="26"/>
      <c r="E112" s="4" t="s">
        <v>23</v>
      </c>
      <c r="F112" s="7"/>
      <c r="G112" s="17"/>
      <c r="H112" s="7"/>
      <c r="I112" s="7"/>
      <c r="J112" s="19"/>
      <c r="K112" s="22"/>
      <c r="L112" s="22"/>
    </row>
    <row r="113" spans="1:12" ht="31.25" x14ac:dyDescent="0.25">
      <c r="A113" s="26"/>
      <c r="B113" s="26"/>
      <c r="C113" s="26"/>
      <c r="D113" s="26"/>
      <c r="E113" s="4" t="s">
        <v>24</v>
      </c>
      <c r="F113" s="7"/>
      <c r="G113" s="17"/>
      <c r="H113" s="7"/>
      <c r="I113" s="7"/>
      <c r="J113" s="19"/>
      <c r="K113" s="22"/>
      <c r="L113" s="22"/>
    </row>
    <row r="114" spans="1:12" s="11" customFormat="1" ht="15.65" customHeight="1" x14ac:dyDescent="0.25">
      <c r="A114" s="26" t="s">
        <v>46</v>
      </c>
      <c r="B114" s="26" t="s">
        <v>47</v>
      </c>
      <c r="C114" s="26" t="s">
        <v>85</v>
      </c>
      <c r="D114" s="26" t="s">
        <v>67</v>
      </c>
      <c r="E114" s="9" t="s">
        <v>19</v>
      </c>
      <c r="F114" s="10">
        <f>SUM(F115:F119)</f>
        <v>759.7</v>
      </c>
      <c r="G114" s="18">
        <f t="shared" ref="G114" si="54">SUM(G115:G119)</f>
        <v>569.77499999999998</v>
      </c>
      <c r="H114" s="10">
        <f t="shared" ref="H114" si="55">SUM(H115:H119)</f>
        <v>209.82266999999999</v>
      </c>
      <c r="I114" s="10">
        <f t="shared" ref="I114" si="56">SUM(I115:I119)</f>
        <v>209.82266999999999</v>
      </c>
      <c r="J114" s="21" t="s">
        <v>115</v>
      </c>
      <c r="K114" s="22" t="s">
        <v>104</v>
      </c>
      <c r="L114" s="22" t="s">
        <v>105</v>
      </c>
    </row>
    <row r="115" spans="1:12" x14ac:dyDescent="0.25">
      <c r="A115" s="26"/>
      <c r="B115" s="26"/>
      <c r="C115" s="26"/>
      <c r="D115" s="26"/>
      <c r="E115" s="4" t="s">
        <v>20</v>
      </c>
      <c r="F115" s="7"/>
      <c r="G115" s="17"/>
      <c r="H115" s="7"/>
      <c r="I115" s="7"/>
      <c r="J115" s="21"/>
      <c r="K115" s="22"/>
      <c r="L115" s="22"/>
    </row>
    <row r="116" spans="1:12" ht="14.95" customHeight="1" x14ac:dyDescent="0.25">
      <c r="A116" s="26"/>
      <c r="B116" s="26"/>
      <c r="C116" s="26"/>
      <c r="D116" s="26"/>
      <c r="E116" s="4" t="s">
        <v>21</v>
      </c>
      <c r="F116" s="7">
        <v>759.7</v>
      </c>
      <c r="G116" s="17">
        <f>189.925+145.875+44.05+145.875+44.05</f>
        <v>569.77499999999998</v>
      </c>
      <c r="H116" s="7">
        <v>209.82266999999999</v>
      </c>
      <c r="I116" s="7">
        <v>209.82266999999999</v>
      </c>
      <c r="J116" s="21"/>
      <c r="K116" s="22"/>
      <c r="L116" s="22"/>
    </row>
    <row r="117" spans="1:12" x14ac:dyDescent="0.25">
      <c r="A117" s="26"/>
      <c r="B117" s="26"/>
      <c r="C117" s="26"/>
      <c r="D117" s="26"/>
      <c r="E117" s="4" t="s">
        <v>22</v>
      </c>
      <c r="F117" s="7"/>
      <c r="G117" s="17"/>
      <c r="H117" s="7"/>
      <c r="I117" s="7"/>
      <c r="J117" s="21"/>
      <c r="K117" s="22"/>
      <c r="L117" s="22"/>
    </row>
    <row r="118" spans="1:12" x14ac:dyDescent="0.25">
      <c r="A118" s="26"/>
      <c r="B118" s="26"/>
      <c r="C118" s="26"/>
      <c r="D118" s="26"/>
      <c r="E118" s="4" t="s">
        <v>23</v>
      </c>
      <c r="F118" s="7"/>
      <c r="G118" s="17"/>
      <c r="H118" s="7"/>
      <c r="I118" s="7"/>
      <c r="J118" s="21"/>
      <c r="K118" s="22"/>
      <c r="L118" s="22"/>
    </row>
    <row r="119" spans="1:12" ht="31.25" x14ac:dyDescent="0.25">
      <c r="A119" s="26"/>
      <c r="B119" s="26"/>
      <c r="C119" s="26"/>
      <c r="D119" s="26"/>
      <c r="E119" s="4" t="s">
        <v>24</v>
      </c>
      <c r="F119" s="7"/>
      <c r="G119" s="17"/>
      <c r="H119" s="7"/>
      <c r="I119" s="7"/>
      <c r="J119" s="21"/>
      <c r="K119" s="22"/>
      <c r="L119" s="22"/>
    </row>
    <row r="120" spans="1:12" s="11" customFormat="1" ht="15.65" customHeight="1" x14ac:dyDescent="0.25">
      <c r="A120" s="26" t="s">
        <v>48</v>
      </c>
      <c r="B120" s="26" t="s">
        <v>31</v>
      </c>
      <c r="C120" s="26" t="s">
        <v>85</v>
      </c>
      <c r="D120" s="26" t="s">
        <v>94</v>
      </c>
      <c r="E120" s="9" t="s">
        <v>19</v>
      </c>
      <c r="F120" s="10">
        <f>SUM(F121:F125)</f>
        <v>0</v>
      </c>
      <c r="G120" s="18">
        <f t="shared" ref="G120" si="57">SUM(G121:G125)</f>
        <v>0</v>
      </c>
      <c r="H120" s="10">
        <f t="shared" ref="H120" si="58">SUM(H121:H125)</f>
        <v>0</v>
      </c>
      <c r="I120" s="10">
        <f t="shared" ref="I120" si="59">SUM(I121:I125)</f>
        <v>0</v>
      </c>
      <c r="J120" s="19"/>
      <c r="K120" s="20"/>
      <c r="L120" s="20"/>
    </row>
    <row r="121" spans="1:12" x14ac:dyDescent="0.25">
      <c r="A121" s="26"/>
      <c r="B121" s="26"/>
      <c r="C121" s="26"/>
      <c r="D121" s="26"/>
      <c r="E121" s="4" t="s">
        <v>20</v>
      </c>
      <c r="F121" s="7"/>
      <c r="G121" s="17"/>
      <c r="H121" s="7"/>
      <c r="I121" s="7"/>
      <c r="J121" s="19"/>
      <c r="K121" s="20"/>
      <c r="L121" s="20"/>
    </row>
    <row r="122" spans="1:12" ht="14.95" customHeight="1" x14ac:dyDescent="0.25">
      <c r="A122" s="26"/>
      <c r="B122" s="26"/>
      <c r="C122" s="26"/>
      <c r="D122" s="26"/>
      <c r="E122" s="4" t="s">
        <v>21</v>
      </c>
      <c r="F122" s="7"/>
      <c r="G122" s="17"/>
      <c r="H122" s="7"/>
      <c r="I122" s="7"/>
      <c r="J122" s="19"/>
      <c r="K122" s="20"/>
      <c r="L122" s="20"/>
    </row>
    <row r="123" spans="1:12" x14ac:dyDescent="0.25">
      <c r="A123" s="26"/>
      <c r="B123" s="26"/>
      <c r="C123" s="26"/>
      <c r="D123" s="26"/>
      <c r="E123" s="4" t="s">
        <v>22</v>
      </c>
      <c r="F123" s="7"/>
      <c r="G123" s="17"/>
      <c r="H123" s="7"/>
      <c r="I123" s="7"/>
      <c r="J123" s="19"/>
      <c r="K123" s="20"/>
      <c r="L123" s="20"/>
    </row>
    <row r="124" spans="1:12" x14ac:dyDescent="0.25">
      <c r="A124" s="26"/>
      <c r="B124" s="26"/>
      <c r="C124" s="26"/>
      <c r="D124" s="26"/>
      <c r="E124" s="4" t="s">
        <v>23</v>
      </c>
      <c r="F124" s="7"/>
      <c r="G124" s="17"/>
      <c r="H124" s="7"/>
      <c r="I124" s="7"/>
      <c r="J124" s="19"/>
      <c r="K124" s="20"/>
      <c r="L124" s="20"/>
    </row>
    <row r="125" spans="1:12" ht="31.25" x14ac:dyDescent="0.25">
      <c r="A125" s="26"/>
      <c r="B125" s="26"/>
      <c r="C125" s="26"/>
      <c r="D125" s="26"/>
      <c r="E125" s="4" t="s">
        <v>24</v>
      </c>
      <c r="F125" s="7"/>
      <c r="G125" s="17"/>
      <c r="H125" s="7"/>
      <c r="I125" s="7"/>
      <c r="J125" s="19"/>
      <c r="K125" s="20"/>
      <c r="L125" s="20"/>
    </row>
    <row r="126" spans="1:12" s="11" customFormat="1" ht="15.65" customHeight="1" x14ac:dyDescent="0.25">
      <c r="A126" s="26" t="s">
        <v>49</v>
      </c>
      <c r="B126" s="26" t="s">
        <v>99</v>
      </c>
      <c r="C126" s="26" t="s">
        <v>85</v>
      </c>
      <c r="D126" s="26" t="s">
        <v>94</v>
      </c>
      <c r="E126" s="9" t="s">
        <v>19</v>
      </c>
      <c r="F126" s="10">
        <f>SUM(F127:F131)</f>
        <v>0</v>
      </c>
      <c r="G126" s="18">
        <f t="shared" ref="G126" si="60">SUM(G127:G131)</f>
        <v>0</v>
      </c>
      <c r="H126" s="10">
        <f t="shared" ref="H126" si="61">SUM(H127:H131)</f>
        <v>0</v>
      </c>
      <c r="I126" s="10">
        <f t="shared" ref="I126" si="62">SUM(I127:I131)</f>
        <v>0</v>
      </c>
      <c r="J126" s="19"/>
      <c r="K126" s="20"/>
      <c r="L126" s="20"/>
    </row>
    <row r="127" spans="1:12" x14ac:dyDescent="0.25">
      <c r="A127" s="26"/>
      <c r="B127" s="26"/>
      <c r="C127" s="26"/>
      <c r="D127" s="26"/>
      <c r="E127" s="4" t="s">
        <v>20</v>
      </c>
      <c r="F127" s="7"/>
      <c r="G127" s="17"/>
      <c r="H127" s="7"/>
      <c r="I127" s="7"/>
      <c r="J127" s="19"/>
      <c r="K127" s="20"/>
      <c r="L127" s="20"/>
    </row>
    <row r="128" spans="1:12" ht="14.95" customHeight="1" x14ac:dyDescent="0.25">
      <c r="A128" s="26"/>
      <c r="B128" s="26"/>
      <c r="C128" s="26"/>
      <c r="D128" s="26"/>
      <c r="E128" s="4" t="s">
        <v>21</v>
      </c>
      <c r="F128" s="7"/>
      <c r="G128" s="17"/>
      <c r="H128" s="7"/>
      <c r="I128" s="7"/>
      <c r="J128" s="19"/>
      <c r="K128" s="20"/>
      <c r="L128" s="20"/>
    </row>
    <row r="129" spans="1:12" x14ac:dyDescent="0.25">
      <c r="A129" s="26"/>
      <c r="B129" s="26"/>
      <c r="C129" s="26"/>
      <c r="D129" s="26"/>
      <c r="E129" s="4" t="s">
        <v>22</v>
      </c>
      <c r="F129" s="7"/>
      <c r="G129" s="17"/>
      <c r="H129" s="7"/>
      <c r="I129" s="7"/>
      <c r="J129" s="19"/>
      <c r="K129" s="20"/>
      <c r="L129" s="20"/>
    </row>
    <row r="130" spans="1:12" x14ac:dyDescent="0.25">
      <c r="A130" s="26"/>
      <c r="B130" s="26"/>
      <c r="C130" s="26"/>
      <c r="D130" s="26"/>
      <c r="E130" s="4" t="s">
        <v>23</v>
      </c>
      <c r="F130" s="7"/>
      <c r="G130" s="17"/>
      <c r="H130" s="7"/>
      <c r="I130" s="7"/>
      <c r="J130" s="19"/>
      <c r="K130" s="20"/>
      <c r="L130" s="20"/>
    </row>
    <row r="131" spans="1:12" ht="31.25" x14ac:dyDescent="0.25">
      <c r="A131" s="26"/>
      <c r="B131" s="26"/>
      <c r="C131" s="26"/>
      <c r="D131" s="26"/>
      <c r="E131" s="4" t="s">
        <v>24</v>
      </c>
      <c r="F131" s="7"/>
      <c r="G131" s="17"/>
      <c r="H131" s="7"/>
      <c r="I131" s="7"/>
      <c r="J131" s="19"/>
      <c r="K131" s="20"/>
      <c r="L131" s="20"/>
    </row>
    <row r="132" spans="1:12" s="11" customFormat="1" ht="15.65" customHeight="1" x14ac:dyDescent="0.25">
      <c r="A132" s="26" t="s">
        <v>50</v>
      </c>
      <c r="B132" s="26" t="s">
        <v>51</v>
      </c>
      <c r="C132" s="26" t="s">
        <v>85</v>
      </c>
      <c r="D132" s="26" t="s">
        <v>94</v>
      </c>
      <c r="E132" s="9" t="s">
        <v>19</v>
      </c>
      <c r="F132" s="10">
        <f>SUM(F133:F137)</f>
        <v>0</v>
      </c>
      <c r="G132" s="18">
        <f t="shared" ref="G132" si="63">SUM(G133:G137)</f>
        <v>0</v>
      </c>
      <c r="H132" s="10">
        <f t="shared" ref="H132" si="64">SUM(H133:H137)</f>
        <v>0</v>
      </c>
      <c r="I132" s="10">
        <f t="shared" ref="I132" si="65">SUM(I133:I137)</f>
        <v>0</v>
      </c>
      <c r="J132" s="19"/>
      <c r="K132" s="20"/>
      <c r="L132" s="20"/>
    </row>
    <row r="133" spans="1:12" x14ac:dyDescent="0.25">
      <c r="A133" s="26"/>
      <c r="B133" s="26"/>
      <c r="C133" s="26"/>
      <c r="D133" s="26"/>
      <c r="E133" s="4" t="s">
        <v>20</v>
      </c>
      <c r="F133" s="7"/>
      <c r="G133" s="17"/>
      <c r="H133" s="7"/>
      <c r="I133" s="7"/>
      <c r="J133" s="19"/>
      <c r="K133" s="20"/>
      <c r="L133" s="20"/>
    </row>
    <row r="134" spans="1:12" ht="14.95" customHeight="1" x14ac:dyDescent="0.25">
      <c r="A134" s="26"/>
      <c r="B134" s="26"/>
      <c r="C134" s="26"/>
      <c r="D134" s="26"/>
      <c r="E134" s="4" t="s">
        <v>21</v>
      </c>
      <c r="F134" s="7"/>
      <c r="G134" s="17"/>
      <c r="H134" s="7"/>
      <c r="I134" s="7"/>
      <c r="J134" s="19"/>
      <c r="K134" s="20"/>
      <c r="L134" s="20"/>
    </row>
    <row r="135" spans="1:12" x14ac:dyDescent="0.25">
      <c r="A135" s="26"/>
      <c r="B135" s="26"/>
      <c r="C135" s="26"/>
      <c r="D135" s="26"/>
      <c r="E135" s="4" t="s">
        <v>22</v>
      </c>
      <c r="F135" s="7"/>
      <c r="G135" s="17"/>
      <c r="H135" s="7"/>
      <c r="I135" s="7"/>
      <c r="J135" s="19"/>
      <c r="K135" s="20"/>
      <c r="L135" s="20"/>
    </row>
    <row r="136" spans="1:12" x14ac:dyDescent="0.25">
      <c r="A136" s="26"/>
      <c r="B136" s="26"/>
      <c r="C136" s="26"/>
      <c r="D136" s="26"/>
      <c r="E136" s="4" t="s">
        <v>23</v>
      </c>
      <c r="F136" s="7"/>
      <c r="G136" s="17"/>
      <c r="H136" s="7"/>
      <c r="I136" s="7"/>
      <c r="J136" s="19"/>
      <c r="K136" s="20"/>
      <c r="L136" s="20"/>
    </row>
    <row r="137" spans="1:12" ht="31.25" x14ac:dyDescent="0.25">
      <c r="A137" s="26"/>
      <c r="B137" s="26"/>
      <c r="C137" s="26"/>
      <c r="D137" s="26"/>
      <c r="E137" s="4" t="s">
        <v>24</v>
      </c>
      <c r="F137" s="7"/>
      <c r="G137" s="17"/>
      <c r="H137" s="7"/>
      <c r="I137" s="7"/>
      <c r="J137" s="19"/>
      <c r="K137" s="20"/>
      <c r="L137" s="20"/>
    </row>
    <row r="138" spans="1:12" s="11" customFormat="1" ht="15.65" customHeight="1" x14ac:dyDescent="0.25">
      <c r="A138" s="26" t="s">
        <v>52</v>
      </c>
      <c r="B138" s="26" t="s">
        <v>53</v>
      </c>
      <c r="C138" s="26" t="s">
        <v>85</v>
      </c>
      <c r="D138" s="26" t="s">
        <v>94</v>
      </c>
      <c r="E138" s="9" t="s">
        <v>19</v>
      </c>
      <c r="F138" s="10">
        <f>SUM(F139:F143)</f>
        <v>0</v>
      </c>
      <c r="G138" s="18">
        <f t="shared" ref="G138" si="66">SUM(G139:G143)</f>
        <v>0</v>
      </c>
      <c r="H138" s="10">
        <f t="shared" ref="H138" si="67">SUM(H139:H143)</f>
        <v>0</v>
      </c>
      <c r="I138" s="10">
        <f t="shared" ref="I138" si="68">SUM(I139:I143)</f>
        <v>0</v>
      </c>
      <c r="J138" s="19"/>
      <c r="K138" s="20"/>
      <c r="L138" s="20"/>
    </row>
    <row r="139" spans="1:12" x14ac:dyDescent="0.25">
      <c r="A139" s="26"/>
      <c r="B139" s="26"/>
      <c r="C139" s="26"/>
      <c r="D139" s="26"/>
      <c r="E139" s="4" t="s">
        <v>20</v>
      </c>
      <c r="F139" s="7"/>
      <c r="G139" s="17"/>
      <c r="H139" s="7"/>
      <c r="I139" s="7"/>
      <c r="J139" s="19"/>
      <c r="K139" s="20"/>
      <c r="L139" s="20"/>
    </row>
    <row r="140" spans="1:12" ht="14.95" customHeight="1" x14ac:dyDescent="0.25">
      <c r="A140" s="26"/>
      <c r="B140" s="26"/>
      <c r="C140" s="26"/>
      <c r="D140" s="26"/>
      <c r="E140" s="4" t="s">
        <v>21</v>
      </c>
      <c r="F140" s="7"/>
      <c r="G140" s="17"/>
      <c r="H140" s="7"/>
      <c r="I140" s="7"/>
      <c r="J140" s="19"/>
      <c r="K140" s="20"/>
      <c r="L140" s="20"/>
    </row>
    <row r="141" spans="1:12" x14ac:dyDescent="0.25">
      <c r="A141" s="26"/>
      <c r="B141" s="26"/>
      <c r="C141" s="26"/>
      <c r="D141" s="26"/>
      <c r="E141" s="4" t="s">
        <v>22</v>
      </c>
      <c r="F141" s="7"/>
      <c r="G141" s="17"/>
      <c r="H141" s="7"/>
      <c r="I141" s="7"/>
      <c r="J141" s="19"/>
      <c r="K141" s="20"/>
      <c r="L141" s="20"/>
    </row>
    <row r="142" spans="1:12" x14ac:dyDescent="0.25">
      <c r="A142" s="26"/>
      <c r="B142" s="26"/>
      <c r="C142" s="26"/>
      <c r="D142" s="26"/>
      <c r="E142" s="4" t="s">
        <v>23</v>
      </c>
      <c r="F142" s="7"/>
      <c r="G142" s="17"/>
      <c r="H142" s="7"/>
      <c r="I142" s="7"/>
      <c r="J142" s="19"/>
      <c r="K142" s="20"/>
      <c r="L142" s="20"/>
    </row>
    <row r="143" spans="1:12" ht="31.25" x14ac:dyDescent="0.25">
      <c r="A143" s="26"/>
      <c r="B143" s="26"/>
      <c r="C143" s="26"/>
      <c r="D143" s="26"/>
      <c r="E143" s="4" t="s">
        <v>24</v>
      </c>
      <c r="F143" s="7"/>
      <c r="G143" s="17"/>
      <c r="H143" s="7"/>
      <c r="I143" s="7"/>
      <c r="J143" s="19"/>
      <c r="K143" s="20"/>
      <c r="L143" s="20"/>
    </row>
    <row r="144" spans="1:12" s="11" customFormat="1" ht="15.65" customHeight="1" x14ac:dyDescent="0.25">
      <c r="A144" s="26" t="s">
        <v>54</v>
      </c>
      <c r="B144" s="26" t="s">
        <v>55</v>
      </c>
      <c r="C144" s="26" t="s">
        <v>85</v>
      </c>
      <c r="D144" s="26" t="s">
        <v>94</v>
      </c>
      <c r="E144" s="9" t="s">
        <v>19</v>
      </c>
      <c r="F144" s="10">
        <f>SUM(F145:F149)</f>
        <v>0</v>
      </c>
      <c r="G144" s="18">
        <f t="shared" ref="G144" si="69">SUM(G145:G149)</f>
        <v>0</v>
      </c>
      <c r="H144" s="10">
        <f t="shared" ref="H144" si="70">SUM(H145:H149)</f>
        <v>0</v>
      </c>
      <c r="I144" s="10">
        <f t="shared" ref="I144" si="71">SUM(I145:I149)</f>
        <v>0</v>
      </c>
      <c r="J144" s="19"/>
      <c r="K144" s="20"/>
      <c r="L144" s="20"/>
    </row>
    <row r="145" spans="1:12" x14ac:dyDescent="0.25">
      <c r="A145" s="26"/>
      <c r="B145" s="26"/>
      <c r="C145" s="26"/>
      <c r="D145" s="26"/>
      <c r="E145" s="4" t="s">
        <v>20</v>
      </c>
      <c r="F145" s="7"/>
      <c r="G145" s="17"/>
      <c r="H145" s="7"/>
      <c r="I145" s="7"/>
      <c r="J145" s="19"/>
      <c r="K145" s="20"/>
      <c r="L145" s="20"/>
    </row>
    <row r="146" spans="1:12" ht="14.95" customHeight="1" x14ac:dyDescent="0.25">
      <c r="A146" s="26"/>
      <c r="B146" s="26"/>
      <c r="C146" s="26"/>
      <c r="D146" s="26"/>
      <c r="E146" s="4" t="s">
        <v>21</v>
      </c>
      <c r="F146" s="7"/>
      <c r="G146" s="17"/>
      <c r="H146" s="7"/>
      <c r="I146" s="7"/>
      <c r="J146" s="19"/>
      <c r="K146" s="20"/>
      <c r="L146" s="20"/>
    </row>
    <row r="147" spans="1:12" x14ac:dyDescent="0.25">
      <c r="A147" s="26"/>
      <c r="B147" s="26"/>
      <c r="C147" s="26"/>
      <c r="D147" s="26"/>
      <c r="E147" s="4" t="s">
        <v>22</v>
      </c>
      <c r="F147" s="7"/>
      <c r="G147" s="17"/>
      <c r="H147" s="7"/>
      <c r="I147" s="7"/>
      <c r="J147" s="19"/>
      <c r="K147" s="20"/>
      <c r="L147" s="20"/>
    </row>
    <row r="148" spans="1:12" x14ac:dyDescent="0.25">
      <c r="A148" s="26"/>
      <c r="B148" s="26"/>
      <c r="C148" s="26"/>
      <c r="D148" s="26"/>
      <c r="E148" s="4" t="s">
        <v>23</v>
      </c>
      <c r="F148" s="7"/>
      <c r="G148" s="17"/>
      <c r="H148" s="7"/>
      <c r="I148" s="7"/>
      <c r="J148" s="19"/>
      <c r="K148" s="20"/>
      <c r="L148" s="20"/>
    </row>
    <row r="149" spans="1:12" ht="31.25" x14ac:dyDescent="0.25">
      <c r="A149" s="26"/>
      <c r="B149" s="26"/>
      <c r="C149" s="26"/>
      <c r="D149" s="26"/>
      <c r="E149" s="4" t="s">
        <v>24</v>
      </c>
      <c r="F149" s="7"/>
      <c r="G149" s="17"/>
      <c r="H149" s="7"/>
      <c r="I149" s="7"/>
      <c r="J149" s="19"/>
      <c r="K149" s="20"/>
      <c r="L149" s="20"/>
    </row>
    <row r="150" spans="1:12" s="8" customFormat="1" ht="15.65" customHeight="1" x14ac:dyDescent="0.25">
      <c r="A150" s="27" t="s">
        <v>95</v>
      </c>
      <c r="B150" s="28"/>
      <c r="C150" s="28"/>
      <c r="D150" s="28"/>
      <c r="E150" s="5" t="s">
        <v>19</v>
      </c>
      <c r="F150" s="6">
        <f>SUM(F152:F155)</f>
        <v>8462.2999999999993</v>
      </c>
      <c r="G150" s="18">
        <f t="shared" ref="G150" si="72">SUM(G152:G155)</f>
        <v>6315.7250000000004</v>
      </c>
      <c r="H150" s="6">
        <f t="shared" ref="H150:I150" si="73">SUM(H152:H155)</f>
        <v>6315.7250000000004</v>
      </c>
      <c r="I150" s="6">
        <f t="shared" si="73"/>
        <v>6315.7250000000004</v>
      </c>
      <c r="J150" s="19" t="s">
        <v>113</v>
      </c>
      <c r="K150" s="22" t="s">
        <v>108</v>
      </c>
      <c r="L150" s="22" t="s">
        <v>109</v>
      </c>
    </row>
    <row r="151" spans="1:12" s="8" customFormat="1" ht="16.3" customHeight="1" x14ac:dyDescent="0.25">
      <c r="A151" s="29"/>
      <c r="B151" s="30"/>
      <c r="C151" s="30"/>
      <c r="D151" s="30"/>
      <c r="E151" s="5" t="s">
        <v>20</v>
      </c>
      <c r="F151" s="6"/>
      <c r="G151" s="18"/>
      <c r="H151" s="6"/>
      <c r="I151" s="6"/>
      <c r="J151" s="19"/>
      <c r="K151" s="22"/>
      <c r="L151" s="22"/>
    </row>
    <row r="152" spans="1:12" s="8" customFormat="1" ht="14.95" customHeight="1" x14ac:dyDescent="0.25">
      <c r="A152" s="29"/>
      <c r="B152" s="30"/>
      <c r="C152" s="30"/>
      <c r="D152" s="30"/>
      <c r="E152" s="5" t="s">
        <v>21</v>
      </c>
      <c r="F152" s="6">
        <f>F158+F164+F170</f>
        <v>8462.2999999999993</v>
      </c>
      <c r="G152" s="18">
        <f t="shared" ref="G152:G155" si="74">G158+G164+G170</f>
        <v>6315.7250000000004</v>
      </c>
      <c r="H152" s="6">
        <f t="shared" ref="H152:I152" si="75">H158+H164+H170</f>
        <v>6315.7250000000004</v>
      </c>
      <c r="I152" s="6">
        <f t="shared" si="75"/>
        <v>6315.7250000000004</v>
      </c>
      <c r="J152" s="19" t="s">
        <v>113</v>
      </c>
      <c r="K152" s="22"/>
      <c r="L152" s="22"/>
    </row>
    <row r="153" spans="1:12" s="8" customFormat="1" x14ac:dyDescent="0.25">
      <c r="A153" s="29"/>
      <c r="B153" s="30"/>
      <c r="C153" s="30"/>
      <c r="D153" s="30"/>
      <c r="E153" s="5" t="s">
        <v>22</v>
      </c>
      <c r="F153" s="6">
        <f t="shared" ref="F153:I155" si="76">F159+F165+F171</f>
        <v>0</v>
      </c>
      <c r="G153" s="18">
        <f t="shared" si="74"/>
        <v>0</v>
      </c>
      <c r="H153" s="6">
        <f t="shared" si="76"/>
        <v>0</v>
      </c>
      <c r="I153" s="6">
        <f t="shared" si="76"/>
        <v>0</v>
      </c>
      <c r="J153" s="19"/>
      <c r="K153" s="22"/>
      <c r="L153" s="22"/>
    </row>
    <row r="154" spans="1:12" s="8" customFormat="1" x14ac:dyDescent="0.25">
      <c r="A154" s="29"/>
      <c r="B154" s="30"/>
      <c r="C154" s="30"/>
      <c r="D154" s="30"/>
      <c r="E154" s="5" t="s">
        <v>23</v>
      </c>
      <c r="F154" s="6">
        <f t="shared" si="76"/>
        <v>0</v>
      </c>
      <c r="G154" s="18">
        <f t="shared" si="74"/>
        <v>0</v>
      </c>
      <c r="H154" s="6">
        <f t="shared" si="76"/>
        <v>0</v>
      </c>
      <c r="I154" s="6">
        <f t="shared" si="76"/>
        <v>0</v>
      </c>
      <c r="J154" s="19"/>
      <c r="K154" s="22"/>
      <c r="L154" s="22"/>
    </row>
    <row r="155" spans="1:12" s="8" customFormat="1" ht="74.75" customHeight="1" x14ac:dyDescent="0.25">
      <c r="A155" s="31"/>
      <c r="B155" s="32"/>
      <c r="C155" s="32"/>
      <c r="D155" s="32"/>
      <c r="E155" s="5" t="s">
        <v>24</v>
      </c>
      <c r="F155" s="6">
        <f t="shared" si="76"/>
        <v>0</v>
      </c>
      <c r="G155" s="18">
        <f t="shared" si="74"/>
        <v>0</v>
      </c>
      <c r="H155" s="6">
        <f t="shared" si="76"/>
        <v>0</v>
      </c>
      <c r="I155" s="6">
        <f t="shared" si="76"/>
        <v>0</v>
      </c>
      <c r="J155" s="19"/>
      <c r="K155" s="22"/>
      <c r="L155" s="22"/>
    </row>
    <row r="156" spans="1:12" s="11" customFormat="1" ht="23.1" x14ac:dyDescent="0.25">
      <c r="A156" s="26" t="s">
        <v>56</v>
      </c>
      <c r="B156" s="26" t="s">
        <v>96</v>
      </c>
      <c r="C156" s="26" t="s">
        <v>85</v>
      </c>
      <c r="D156" s="26" t="s">
        <v>57</v>
      </c>
      <c r="E156" s="9" t="s">
        <v>19</v>
      </c>
      <c r="F156" s="10">
        <f>SUM(F157:F161)</f>
        <v>8462.2999999999993</v>
      </c>
      <c r="G156" s="18">
        <f t="shared" ref="G156" si="77">SUM(G157:G161)</f>
        <v>6315.7250000000004</v>
      </c>
      <c r="H156" s="10">
        <f t="shared" ref="H156" si="78">SUM(H157:H161)</f>
        <v>6315.7250000000004</v>
      </c>
      <c r="I156" s="10">
        <f t="shared" ref="I156" si="79">SUM(I157:I161)</f>
        <v>6315.7250000000004</v>
      </c>
      <c r="J156" s="19" t="s">
        <v>113</v>
      </c>
      <c r="K156" s="22" t="s">
        <v>104</v>
      </c>
      <c r="L156" s="22" t="s">
        <v>105</v>
      </c>
    </row>
    <row r="157" spans="1:12" x14ac:dyDescent="0.25">
      <c r="A157" s="26"/>
      <c r="B157" s="26"/>
      <c r="C157" s="26"/>
      <c r="D157" s="26"/>
      <c r="E157" s="4" t="s">
        <v>20</v>
      </c>
      <c r="F157" s="7"/>
      <c r="G157" s="17"/>
      <c r="H157" s="7"/>
      <c r="I157" s="7"/>
      <c r="J157" s="19"/>
      <c r="K157" s="22"/>
      <c r="L157" s="22"/>
    </row>
    <row r="158" spans="1:12" ht="14.95" customHeight="1" x14ac:dyDescent="0.25">
      <c r="A158" s="26"/>
      <c r="B158" s="26"/>
      <c r="C158" s="26"/>
      <c r="D158" s="26"/>
      <c r="E158" s="4" t="s">
        <v>21</v>
      </c>
      <c r="F158" s="7">
        <v>8462.2999999999993</v>
      </c>
      <c r="G158" s="17">
        <v>6315.7250000000004</v>
      </c>
      <c r="H158" s="7">
        <v>6315.7250000000004</v>
      </c>
      <c r="I158" s="7">
        <v>6315.7250000000004</v>
      </c>
      <c r="J158" s="19" t="s">
        <v>113</v>
      </c>
      <c r="K158" s="22"/>
      <c r="L158" s="22"/>
    </row>
    <row r="159" spans="1:12" x14ac:dyDescent="0.25">
      <c r="A159" s="26"/>
      <c r="B159" s="26"/>
      <c r="C159" s="26"/>
      <c r="D159" s="26"/>
      <c r="E159" s="4" t="s">
        <v>22</v>
      </c>
      <c r="F159" s="7"/>
      <c r="G159" s="17"/>
      <c r="H159" s="7"/>
      <c r="I159" s="7"/>
      <c r="J159" s="19"/>
      <c r="K159" s="22"/>
      <c r="L159" s="22"/>
    </row>
    <row r="160" spans="1:12" x14ac:dyDescent="0.25">
      <c r="A160" s="26"/>
      <c r="B160" s="26"/>
      <c r="C160" s="26"/>
      <c r="D160" s="26"/>
      <c r="E160" s="4" t="s">
        <v>23</v>
      </c>
      <c r="F160" s="7"/>
      <c r="G160" s="17"/>
      <c r="H160" s="7"/>
      <c r="I160" s="7"/>
      <c r="J160" s="19"/>
      <c r="K160" s="22"/>
      <c r="L160" s="22"/>
    </row>
    <row r="161" spans="1:12" ht="31.25" x14ac:dyDescent="0.25">
      <c r="A161" s="26"/>
      <c r="B161" s="26"/>
      <c r="C161" s="26"/>
      <c r="D161" s="26"/>
      <c r="E161" s="4" t="s">
        <v>24</v>
      </c>
      <c r="F161" s="7"/>
      <c r="G161" s="17"/>
      <c r="H161" s="7"/>
      <c r="I161" s="7"/>
      <c r="J161" s="19"/>
      <c r="K161" s="22"/>
      <c r="L161" s="22"/>
    </row>
    <row r="162" spans="1:12" s="11" customFormat="1" x14ac:dyDescent="0.25">
      <c r="A162" s="26" t="s">
        <v>58</v>
      </c>
      <c r="B162" s="26" t="s">
        <v>59</v>
      </c>
      <c r="C162" s="26" t="s">
        <v>85</v>
      </c>
      <c r="D162" s="26" t="s">
        <v>57</v>
      </c>
      <c r="E162" s="9" t="s">
        <v>19</v>
      </c>
      <c r="F162" s="10">
        <f>SUM(F163:F167)</f>
        <v>0</v>
      </c>
      <c r="G162" s="18">
        <f t="shared" ref="G162" si="80">SUM(G163:G167)</f>
        <v>0</v>
      </c>
      <c r="H162" s="10">
        <f t="shared" ref="H162" si="81">SUM(H163:H167)</f>
        <v>0</v>
      </c>
      <c r="I162" s="10">
        <f t="shared" ref="I162" si="82">SUM(I163:I167)</f>
        <v>0</v>
      </c>
      <c r="J162" s="19"/>
      <c r="K162" s="20"/>
      <c r="L162" s="20"/>
    </row>
    <row r="163" spans="1:12" x14ac:dyDescent="0.25">
      <c r="A163" s="26"/>
      <c r="B163" s="26"/>
      <c r="C163" s="26"/>
      <c r="D163" s="26"/>
      <c r="E163" s="4" t="s">
        <v>20</v>
      </c>
      <c r="F163" s="7"/>
      <c r="G163" s="17"/>
      <c r="H163" s="7"/>
      <c r="I163" s="7"/>
      <c r="J163" s="19"/>
      <c r="K163" s="20"/>
      <c r="L163" s="20"/>
    </row>
    <row r="164" spans="1:12" ht="14.95" customHeight="1" x14ac:dyDescent="0.25">
      <c r="A164" s="26"/>
      <c r="B164" s="26"/>
      <c r="C164" s="26"/>
      <c r="D164" s="26"/>
      <c r="E164" s="4" t="s">
        <v>21</v>
      </c>
      <c r="F164" s="7"/>
      <c r="G164" s="17"/>
      <c r="H164" s="7"/>
      <c r="I164" s="7"/>
      <c r="J164" s="19"/>
      <c r="K164" s="20"/>
      <c r="L164" s="20"/>
    </row>
    <row r="165" spans="1:12" x14ac:dyDescent="0.25">
      <c r="A165" s="26"/>
      <c r="B165" s="26"/>
      <c r="C165" s="26"/>
      <c r="D165" s="26"/>
      <c r="E165" s="4" t="s">
        <v>22</v>
      </c>
      <c r="F165" s="7"/>
      <c r="G165" s="17"/>
      <c r="H165" s="7"/>
      <c r="I165" s="7"/>
      <c r="J165" s="19"/>
      <c r="K165" s="20"/>
      <c r="L165" s="20"/>
    </row>
    <row r="166" spans="1:12" x14ac:dyDescent="0.25">
      <c r="A166" s="26"/>
      <c r="B166" s="26"/>
      <c r="C166" s="26"/>
      <c r="D166" s="26"/>
      <c r="E166" s="4" t="s">
        <v>23</v>
      </c>
      <c r="F166" s="7"/>
      <c r="G166" s="17"/>
      <c r="H166" s="7"/>
      <c r="I166" s="7"/>
      <c r="J166" s="19"/>
      <c r="K166" s="20"/>
      <c r="L166" s="20"/>
    </row>
    <row r="167" spans="1:12" ht="31.25" x14ac:dyDescent="0.25">
      <c r="A167" s="26"/>
      <c r="B167" s="26"/>
      <c r="C167" s="26"/>
      <c r="D167" s="26"/>
      <c r="E167" s="4" t="s">
        <v>24</v>
      </c>
      <c r="F167" s="7"/>
      <c r="G167" s="17"/>
      <c r="H167" s="7"/>
      <c r="I167" s="7"/>
      <c r="J167" s="19"/>
      <c r="K167" s="20"/>
      <c r="L167" s="20"/>
    </row>
    <row r="168" spans="1:12" s="11" customFormat="1" x14ac:dyDescent="0.25">
      <c r="A168" s="26" t="s">
        <v>60</v>
      </c>
      <c r="B168" s="26" t="s">
        <v>97</v>
      </c>
      <c r="C168" s="26" t="s">
        <v>85</v>
      </c>
      <c r="D168" s="26" t="s">
        <v>57</v>
      </c>
      <c r="E168" s="9" t="s">
        <v>19</v>
      </c>
      <c r="F168" s="10">
        <f>SUM(F169:F173)</f>
        <v>0</v>
      </c>
      <c r="G168" s="18">
        <f t="shared" ref="G168" si="83">SUM(G169:G173)</f>
        <v>0</v>
      </c>
      <c r="H168" s="10">
        <f t="shared" ref="H168" si="84">SUM(H169:H173)</f>
        <v>0</v>
      </c>
      <c r="I168" s="10">
        <f t="shared" ref="I168" si="85">SUM(I169:I173)</f>
        <v>0</v>
      </c>
      <c r="J168" s="19"/>
      <c r="K168" s="20"/>
      <c r="L168" s="20"/>
    </row>
    <row r="169" spans="1:12" x14ac:dyDescent="0.25">
      <c r="A169" s="26"/>
      <c r="B169" s="26"/>
      <c r="C169" s="26"/>
      <c r="D169" s="26"/>
      <c r="E169" s="4" t="s">
        <v>20</v>
      </c>
      <c r="F169" s="7"/>
      <c r="G169" s="17"/>
      <c r="H169" s="7"/>
      <c r="I169" s="7"/>
      <c r="J169" s="19"/>
      <c r="K169" s="20"/>
      <c r="L169" s="20"/>
    </row>
    <row r="170" spans="1:12" ht="14.95" customHeight="1" x14ac:dyDescent="0.25">
      <c r="A170" s="26"/>
      <c r="B170" s="26"/>
      <c r="C170" s="26"/>
      <c r="D170" s="26"/>
      <c r="E170" s="4" t="s">
        <v>21</v>
      </c>
      <c r="F170" s="7"/>
      <c r="G170" s="17"/>
      <c r="H170" s="7"/>
      <c r="I170" s="7"/>
      <c r="J170" s="19"/>
      <c r="K170" s="20"/>
      <c r="L170" s="20"/>
    </row>
    <row r="171" spans="1:12" x14ac:dyDescent="0.25">
      <c r="A171" s="26"/>
      <c r="B171" s="26"/>
      <c r="C171" s="26"/>
      <c r="D171" s="26"/>
      <c r="E171" s="4" t="s">
        <v>22</v>
      </c>
      <c r="F171" s="7"/>
      <c r="G171" s="17"/>
      <c r="H171" s="7"/>
      <c r="I171" s="7"/>
      <c r="J171" s="19"/>
      <c r="K171" s="20"/>
      <c r="L171" s="20"/>
    </row>
    <row r="172" spans="1:12" x14ac:dyDescent="0.25">
      <c r="A172" s="26"/>
      <c r="B172" s="26"/>
      <c r="C172" s="26"/>
      <c r="D172" s="26"/>
      <c r="E172" s="4" t="s">
        <v>23</v>
      </c>
      <c r="F172" s="7"/>
      <c r="G172" s="17"/>
      <c r="H172" s="7"/>
      <c r="I172" s="7"/>
      <c r="J172" s="19"/>
      <c r="K172" s="20"/>
      <c r="L172" s="20"/>
    </row>
    <row r="173" spans="1:12" ht="31.25" x14ac:dyDescent="0.25">
      <c r="A173" s="26"/>
      <c r="B173" s="26"/>
      <c r="C173" s="26"/>
      <c r="D173" s="26"/>
      <c r="E173" s="4" t="s">
        <v>24</v>
      </c>
      <c r="F173" s="7"/>
      <c r="G173" s="17"/>
      <c r="H173" s="7"/>
      <c r="I173" s="7"/>
      <c r="J173" s="19"/>
      <c r="K173" s="20"/>
      <c r="L173" s="20"/>
    </row>
    <row r="174" spans="1:12" s="8" customFormat="1" ht="15.65" customHeight="1" x14ac:dyDescent="0.25">
      <c r="A174" s="27" t="s">
        <v>98</v>
      </c>
      <c r="B174" s="28"/>
      <c r="C174" s="28"/>
      <c r="D174" s="28"/>
      <c r="E174" s="5" t="s">
        <v>19</v>
      </c>
      <c r="F174" s="6">
        <f>SUM(F176:F179)</f>
        <v>703</v>
      </c>
      <c r="G174" s="18">
        <f t="shared" ref="G174" si="86">SUM(G176:G179)</f>
        <v>603.75</v>
      </c>
      <c r="H174" s="6">
        <f t="shared" ref="H174:I174" si="87">SUM(H176:H179)</f>
        <v>578.47221999999999</v>
      </c>
      <c r="I174" s="6">
        <f t="shared" si="87"/>
        <v>578.47221999999999</v>
      </c>
      <c r="J174" s="19"/>
      <c r="K174" s="22" t="s">
        <v>110</v>
      </c>
      <c r="L174" s="22" t="s">
        <v>114</v>
      </c>
    </row>
    <row r="175" spans="1:12" s="8" customFormat="1" ht="16.3" customHeight="1" x14ac:dyDescent="0.25">
      <c r="A175" s="29"/>
      <c r="B175" s="30"/>
      <c r="C175" s="30"/>
      <c r="D175" s="30"/>
      <c r="E175" s="5" t="s">
        <v>20</v>
      </c>
      <c r="F175" s="6"/>
      <c r="G175" s="18"/>
      <c r="H175" s="6"/>
      <c r="I175" s="6"/>
      <c r="J175" s="19"/>
      <c r="K175" s="22"/>
      <c r="L175" s="22"/>
    </row>
    <row r="176" spans="1:12" s="8" customFormat="1" ht="14.95" customHeight="1" x14ac:dyDescent="0.25">
      <c r="A176" s="29"/>
      <c r="B176" s="30"/>
      <c r="C176" s="30"/>
      <c r="D176" s="30"/>
      <c r="E176" s="5" t="s">
        <v>21</v>
      </c>
      <c r="F176" s="6">
        <f>F182</f>
        <v>703</v>
      </c>
      <c r="G176" s="18">
        <v>603.75</v>
      </c>
      <c r="H176" s="6">
        <f t="shared" ref="H176:I176" si="88">H182</f>
        <v>578.47221999999999</v>
      </c>
      <c r="I176" s="6">
        <f t="shared" si="88"/>
        <v>578.47221999999999</v>
      </c>
      <c r="J176" s="19"/>
      <c r="K176" s="22"/>
      <c r="L176" s="22"/>
    </row>
    <row r="177" spans="1:12" s="8" customFormat="1" x14ac:dyDescent="0.25">
      <c r="A177" s="29"/>
      <c r="B177" s="30"/>
      <c r="C177" s="30"/>
      <c r="D177" s="30"/>
      <c r="E177" s="5" t="s">
        <v>22</v>
      </c>
      <c r="F177" s="6">
        <f t="shared" ref="F177:I179" si="89">F183</f>
        <v>0</v>
      </c>
      <c r="G177" s="18">
        <f t="shared" ref="G177:G179" si="90">G183</f>
        <v>0</v>
      </c>
      <c r="H177" s="6">
        <f t="shared" si="89"/>
        <v>0</v>
      </c>
      <c r="I177" s="6">
        <f t="shared" si="89"/>
        <v>0</v>
      </c>
      <c r="J177" s="19"/>
      <c r="K177" s="22"/>
      <c r="L177" s="22"/>
    </row>
    <row r="178" spans="1:12" s="8" customFormat="1" x14ac:dyDescent="0.25">
      <c r="A178" s="29"/>
      <c r="B178" s="30"/>
      <c r="C178" s="30"/>
      <c r="D178" s="30"/>
      <c r="E178" s="5" t="s">
        <v>23</v>
      </c>
      <c r="F178" s="6">
        <f t="shared" si="89"/>
        <v>0</v>
      </c>
      <c r="G178" s="18">
        <f t="shared" si="90"/>
        <v>0</v>
      </c>
      <c r="H178" s="6">
        <f t="shared" si="89"/>
        <v>0</v>
      </c>
      <c r="I178" s="6">
        <f t="shared" si="89"/>
        <v>0</v>
      </c>
      <c r="J178" s="19"/>
      <c r="K178" s="22"/>
      <c r="L178" s="22"/>
    </row>
    <row r="179" spans="1:12" s="8" customFormat="1" ht="31.25" x14ac:dyDescent="0.25">
      <c r="A179" s="31"/>
      <c r="B179" s="32"/>
      <c r="C179" s="32"/>
      <c r="D179" s="32"/>
      <c r="E179" s="5" t="s">
        <v>24</v>
      </c>
      <c r="F179" s="6">
        <f t="shared" si="89"/>
        <v>0</v>
      </c>
      <c r="G179" s="18">
        <f t="shared" si="90"/>
        <v>0</v>
      </c>
      <c r="H179" s="6">
        <f t="shared" si="89"/>
        <v>0</v>
      </c>
      <c r="I179" s="6">
        <f t="shared" si="89"/>
        <v>0</v>
      </c>
      <c r="J179" s="19"/>
      <c r="K179" s="22"/>
      <c r="L179" s="22"/>
    </row>
    <row r="180" spans="1:12" s="11" customFormat="1" x14ac:dyDescent="0.25">
      <c r="A180" s="26" t="s">
        <v>61</v>
      </c>
      <c r="B180" s="26" t="s">
        <v>62</v>
      </c>
      <c r="C180" s="26" t="s">
        <v>85</v>
      </c>
      <c r="D180" s="26" t="s">
        <v>38</v>
      </c>
      <c r="E180" s="9" t="s">
        <v>19</v>
      </c>
      <c r="F180" s="10">
        <f>SUM(F181:F185)</f>
        <v>703</v>
      </c>
      <c r="G180" s="18">
        <f t="shared" ref="G180" si="91">SUM(G181:G185)</f>
        <v>593.6875</v>
      </c>
      <c r="H180" s="10">
        <f t="shared" ref="H180" si="92">SUM(H181:H185)</f>
        <v>578.47221999999999</v>
      </c>
      <c r="I180" s="10">
        <f t="shared" ref="I180" si="93">SUM(I181:I185)</f>
        <v>578.47221999999999</v>
      </c>
      <c r="J180" s="21" t="s">
        <v>115</v>
      </c>
      <c r="K180" s="22" t="s">
        <v>104</v>
      </c>
      <c r="L180" s="22" t="s">
        <v>105</v>
      </c>
    </row>
    <row r="181" spans="1:12" x14ac:dyDescent="0.25">
      <c r="A181" s="26"/>
      <c r="B181" s="26"/>
      <c r="C181" s="26"/>
      <c r="D181" s="26"/>
      <c r="E181" s="4" t="s">
        <v>20</v>
      </c>
      <c r="F181" s="7"/>
      <c r="G181" s="17"/>
      <c r="H181" s="7"/>
      <c r="I181" s="7"/>
      <c r="J181" s="21"/>
      <c r="K181" s="22"/>
      <c r="L181" s="22"/>
    </row>
    <row r="182" spans="1:12" ht="14.95" customHeight="1" x14ac:dyDescent="0.25">
      <c r="A182" s="26"/>
      <c r="B182" s="26"/>
      <c r="C182" s="26"/>
      <c r="D182" s="26"/>
      <c r="E182" s="4" t="s">
        <v>21</v>
      </c>
      <c r="F182" s="7">
        <v>703</v>
      </c>
      <c r="G182" s="17">
        <f>191.1875+201.25+201.25</f>
        <v>593.6875</v>
      </c>
      <c r="H182" s="7">
        <v>578.47221999999999</v>
      </c>
      <c r="I182" s="7">
        <v>578.47221999999999</v>
      </c>
      <c r="J182" s="21"/>
      <c r="K182" s="22"/>
      <c r="L182" s="22"/>
    </row>
    <row r="183" spans="1:12" x14ac:dyDescent="0.25">
      <c r="A183" s="26"/>
      <c r="B183" s="26"/>
      <c r="C183" s="26"/>
      <c r="D183" s="26"/>
      <c r="E183" s="4" t="s">
        <v>22</v>
      </c>
      <c r="F183" s="7"/>
      <c r="G183" s="17"/>
      <c r="H183" s="7"/>
      <c r="I183" s="7"/>
      <c r="J183" s="21"/>
      <c r="K183" s="22"/>
      <c r="L183" s="22"/>
    </row>
    <row r="184" spans="1:12" x14ac:dyDescent="0.25">
      <c r="A184" s="26"/>
      <c r="B184" s="26"/>
      <c r="C184" s="26"/>
      <c r="D184" s="26"/>
      <c r="E184" s="4" t="s">
        <v>23</v>
      </c>
      <c r="F184" s="7"/>
      <c r="G184" s="17"/>
      <c r="H184" s="7"/>
      <c r="I184" s="7"/>
      <c r="J184" s="21"/>
      <c r="K184" s="22"/>
      <c r="L184" s="22"/>
    </row>
    <row r="185" spans="1:12" ht="31.25" x14ac:dyDescent="0.25">
      <c r="A185" s="26"/>
      <c r="B185" s="26"/>
      <c r="C185" s="26"/>
      <c r="D185" s="26"/>
      <c r="E185" s="4" t="s">
        <v>24</v>
      </c>
      <c r="F185" s="7"/>
      <c r="G185" s="17"/>
      <c r="H185" s="7"/>
      <c r="I185" s="7"/>
      <c r="J185" s="21"/>
      <c r="K185" s="22"/>
      <c r="L185" s="22"/>
    </row>
    <row r="186" spans="1:12" s="8" customFormat="1" x14ac:dyDescent="0.25">
      <c r="A186" s="27" t="s">
        <v>63</v>
      </c>
      <c r="B186" s="28"/>
      <c r="C186" s="28"/>
      <c r="D186" s="28"/>
      <c r="E186" s="5" t="s">
        <v>19</v>
      </c>
      <c r="F186" s="6">
        <f>SUM(F188:F191)</f>
        <v>0</v>
      </c>
      <c r="G186" s="18">
        <f t="shared" ref="G186" si="94">SUM(G188:G191)</f>
        <v>0</v>
      </c>
      <c r="H186" s="6">
        <f t="shared" ref="H186:I186" si="95">SUM(H188:H191)</f>
        <v>0</v>
      </c>
      <c r="I186" s="6">
        <f t="shared" si="95"/>
        <v>0</v>
      </c>
      <c r="J186" s="19"/>
      <c r="K186" s="20"/>
      <c r="L186" s="20"/>
    </row>
    <row r="187" spans="1:12" s="8" customFormat="1" ht="16.3" customHeight="1" x14ac:dyDescent="0.25">
      <c r="A187" s="29"/>
      <c r="B187" s="30"/>
      <c r="C187" s="30"/>
      <c r="D187" s="30"/>
      <c r="E187" s="5" t="s">
        <v>20</v>
      </c>
      <c r="F187" s="6"/>
      <c r="G187" s="18"/>
      <c r="H187" s="6"/>
      <c r="I187" s="6"/>
      <c r="J187" s="19"/>
      <c r="K187" s="20"/>
      <c r="L187" s="20"/>
    </row>
    <row r="188" spans="1:12" s="8" customFormat="1" ht="14.95" customHeight="1" x14ac:dyDescent="0.25">
      <c r="A188" s="29"/>
      <c r="B188" s="30"/>
      <c r="C188" s="30"/>
      <c r="D188" s="30"/>
      <c r="E188" s="5" t="s">
        <v>21</v>
      </c>
      <c r="F188" s="6">
        <f>F194</f>
        <v>0</v>
      </c>
      <c r="G188" s="18">
        <f t="shared" ref="G188:G191" si="96">G194</f>
        <v>0</v>
      </c>
      <c r="H188" s="6">
        <f t="shared" ref="H188:I188" si="97">H194</f>
        <v>0</v>
      </c>
      <c r="I188" s="6">
        <f t="shared" si="97"/>
        <v>0</v>
      </c>
      <c r="J188" s="19"/>
      <c r="K188" s="20"/>
      <c r="L188" s="20"/>
    </row>
    <row r="189" spans="1:12" s="8" customFormat="1" x14ac:dyDescent="0.25">
      <c r="A189" s="29"/>
      <c r="B189" s="30"/>
      <c r="C189" s="30"/>
      <c r="D189" s="30"/>
      <c r="E189" s="5" t="s">
        <v>22</v>
      </c>
      <c r="F189" s="6">
        <f t="shared" ref="F189:I191" si="98">F195</f>
        <v>0</v>
      </c>
      <c r="G189" s="18">
        <f t="shared" si="96"/>
        <v>0</v>
      </c>
      <c r="H189" s="6">
        <f t="shared" si="98"/>
        <v>0</v>
      </c>
      <c r="I189" s="6">
        <f t="shared" si="98"/>
        <v>0</v>
      </c>
      <c r="J189" s="19"/>
      <c r="K189" s="20"/>
      <c r="L189" s="20"/>
    </row>
    <row r="190" spans="1:12" s="8" customFormat="1" x14ac:dyDescent="0.25">
      <c r="A190" s="29"/>
      <c r="B190" s="30"/>
      <c r="C190" s="30"/>
      <c r="D190" s="30"/>
      <c r="E190" s="5" t="s">
        <v>23</v>
      </c>
      <c r="F190" s="6">
        <f t="shared" si="98"/>
        <v>0</v>
      </c>
      <c r="G190" s="18">
        <f t="shared" si="96"/>
        <v>0</v>
      </c>
      <c r="H190" s="6">
        <f t="shared" si="98"/>
        <v>0</v>
      </c>
      <c r="I190" s="6">
        <f t="shared" si="98"/>
        <v>0</v>
      </c>
      <c r="J190" s="19"/>
      <c r="K190" s="20"/>
      <c r="L190" s="20"/>
    </row>
    <row r="191" spans="1:12" s="8" customFormat="1" ht="31.25" x14ac:dyDescent="0.25">
      <c r="A191" s="31"/>
      <c r="B191" s="32"/>
      <c r="C191" s="32"/>
      <c r="D191" s="32"/>
      <c r="E191" s="5" t="s">
        <v>24</v>
      </c>
      <c r="F191" s="6">
        <f t="shared" si="98"/>
        <v>0</v>
      </c>
      <c r="G191" s="18">
        <f t="shared" si="96"/>
        <v>0</v>
      </c>
      <c r="H191" s="6">
        <f t="shared" si="98"/>
        <v>0</v>
      </c>
      <c r="I191" s="6">
        <f t="shared" si="98"/>
        <v>0</v>
      </c>
      <c r="J191" s="19"/>
      <c r="K191" s="20"/>
      <c r="L191" s="20"/>
    </row>
    <row r="192" spans="1:12" s="11" customFormat="1" x14ac:dyDescent="0.25">
      <c r="A192" s="26" t="s">
        <v>64</v>
      </c>
      <c r="B192" s="26" t="s">
        <v>62</v>
      </c>
      <c r="C192" s="26" t="s">
        <v>85</v>
      </c>
      <c r="D192" s="26" t="s">
        <v>38</v>
      </c>
      <c r="E192" s="9" t="s">
        <v>19</v>
      </c>
      <c r="F192" s="10">
        <f>SUM(F193:F197)</f>
        <v>0</v>
      </c>
      <c r="G192" s="18">
        <f t="shared" ref="G192" si="99">SUM(G193:G197)</f>
        <v>0</v>
      </c>
      <c r="H192" s="10">
        <f t="shared" ref="H192" si="100">SUM(H193:H197)</f>
        <v>0</v>
      </c>
      <c r="I192" s="10">
        <f t="shared" ref="I192" si="101">SUM(I193:I197)</f>
        <v>0</v>
      </c>
      <c r="J192" s="19"/>
      <c r="K192" s="43"/>
      <c r="L192" s="43"/>
    </row>
    <row r="193" spans="1:12" x14ac:dyDescent="0.25">
      <c r="A193" s="26"/>
      <c r="B193" s="26"/>
      <c r="C193" s="26"/>
      <c r="D193" s="26"/>
      <c r="E193" s="4" t="s">
        <v>20</v>
      </c>
      <c r="F193" s="7"/>
      <c r="G193" s="17"/>
      <c r="H193" s="7"/>
      <c r="I193" s="7"/>
      <c r="J193" s="19"/>
      <c r="K193" s="20"/>
      <c r="L193" s="20"/>
    </row>
    <row r="194" spans="1:12" ht="14.95" customHeight="1" x14ac:dyDescent="0.25">
      <c r="A194" s="26"/>
      <c r="B194" s="26"/>
      <c r="C194" s="26"/>
      <c r="D194" s="26"/>
      <c r="E194" s="4" t="s">
        <v>21</v>
      </c>
      <c r="F194" s="7"/>
      <c r="G194" s="17"/>
      <c r="H194" s="7"/>
      <c r="I194" s="7"/>
      <c r="J194" s="19"/>
      <c r="K194" s="20"/>
      <c r="L194" s="20"/>
    </row>
    <row r="195" spans="1:12" x14ac:dyDescent="0.25">
      <c r="A195" s="26"/>
      <c r="B195" s="26"/>
      <c r="C195" s="26"/>
      <c r="D195" s="26"/>
      <c r="E195" s="4" t="s">
        <v>22</v>
      </c>
      <c r="F195" s="7"/>
      <c r="G195" s="17"/>
      <c r="H195" s="7"/>
      <c r="I195" s="7"/>
      <c r="J195" s="19"/>
      <c r="K195" s="20"/>
      <c r="L195" s="20"/>
    </row>
    <row r="196" spans="1:12" x14ac:dyDescent="0.25">
      <c r="A196" s="26"/>
      <c r="B196" s="26"/>
      <c r="C196" s="26"/>
      <c r="D196" s="26"/>
      <c r="E196" s="4" t="s">
        <v>23</v>
      </c>
      <c r="F196" s="7"/>
      <c r="G196" s="17"/>
      <c r="H196" s="7"/>
      <c r="I196" s="7"/>
      <c r="J196" s="19"/>
      <c r="K196" s="20"/>
      <c r="L196" s="20"/>
    </row>
    <row r="197" spans="1:12" ht="31.25" x14ac:dyDescent="0.25">
      <c r="A197" s="26"/>
      <c r="B197" s="26"/>
      <c r="C197" s="26"/>
      <c r="D197" s="26"/>
      <c r="E197" s="4" t="s">
        <v>24</v>
      </c>
      <c r="F197" s="7"/>
      <c r="G197" s="17"/>
      <c r="H197" s="7"/>
      <c r="I197" s="7"/>
      <c r="J197" s="19"/>
      <c r="K197" s="20"/>
      <c r="L197" s="20"/>
    </row>
    <row r="198" spans="1:12" s="8" customFormat="1" ht="15.65" customHeight="1" x14ac:dyDescent="0.25">
      <c r="A198" s="27" t="s">
        <v>65</v>
      </c>
      <c r="B198" s="28"/>
      <c r="C198" s="28"/>
      <c r="D198" s="28"/>
      <c r="E198" s="5" t="s">
        <v>19</v>
      </c>
      <c r="F198" s="6">
        <f>SUM(F200:F203)</f>
        <v>41160.5</v>
      </c>
      <c r="G198" s="18">
        <f t="shared" ref="G198" si="102">SUM(G200:G203)</f>
        <v>31798.254999999997</v>
      </c>
      <c r="H198" s="6">
        <f t="shared" ref="H198:I198" si="103">SUM(H200:H203)</f>
        <v>26675.088309999999</v>
      </c>
      <c r="I198" s="6">
        <f t="shared" si="103"/>
        <v>26675.088309999999</v>
      </c>
      <c r="J198" s="21" t="s">
        <v>116</v>
      </c>
      <c r="K198" s="22" t="s">
        <v>111</v>
      </c>
      <c r="L198" s="22" t="s">
        <v>112</v>
      </c>
    </row>
    <row r="199" spans="1:12" s="8" customFormat="1" ht="16.3" customHeight="1" x14ac:dyDescent="0.25">
      <c r="A199" s="29"/>
      <c r="B199" s="30"/>
      <c r="C199" s="30"/>
      <c r="D199" s="30"/>
      <c r="E199" s="5" t="s">
        <v>20</v>
      </c>
      <c r="F199" s="6"/>
      <c r="G199" s="18"/>
      <c r="H199" s="6"/>
      <c r="I199" s="6"/>
      <c r="J199" s="21"/>
      <c r="K199" s="22"/>
      <c r="L199" s="22"/>
    </row>
    <row r="200" spans="1:12" s="8" customFormat="1" ht="14.95" customHeight="1" x14ac:dyDescent="0.25">
      <c r="A200" s="29"/>
      <c r="B200" s="30"/>
      <c r="C200" s="30"/>
      <c r="D200" s="30"/>
      <c r="E200" s="5" t="s">
        <v>21</v>
      </c>
      <c r="F200" s="6">
        <f>F206+F212+F218</f>
        <v>41160.5</v>
      </c>
      <c r="G200" s="18">
        <f t="shared" ref="G200:G203" si="104">G206+G212+G218</f>
        <v>31798.254999999997</v>
      </c>
      <c r="H200" s="6">
        <f t="shared" ref="H200:I200" si="105">H206+H212+H218</f>
        <v>26675.088309999999</v>
      </c>
      <c r="I200" s="6">
        <f t="shared" si="105"/>
        <v>26675.088309999999</v>
      </c>
      <c r="J200" s="21"/>
      <c r="K200" s="22"/>
      <c r="L200" s="22"/>
    </row>
    <row r="201" spans="1:12" s="8" customFormat="1" x14ac:dyDescent="0.25">
      <c r="A201" s="29"/>
      <c r="B201" s="30"/>
      <c r="C201" s="30"/>
      <c r="D201" s="30"/>
      <c r="E201" s="5" t="s">
        <v>22</v>
      </c>
      <c r="F201" s="6">
        <f t="shared" ref="F201:I203" si="106">F207+F213+F219</f>
        <v>0</v>
      </c>
      <c r="G201" s="18">
        <f t="shared" si="104"/>
        <v>0</v>
      </c>
      <c r="H201" s="6">
        <f t="shared" si="106"/>
        <v>0</v>
      </c>
      <c r="I201" s="6">
        <f t="shared" si="106"/>
        <v>0</v>
      </c>
      <c r="J201" s="21"/>
      <c r="K201" s="22"/>
      <c r="L201" s="22"/>
    </row>
    <row r="202" spans="1:12" s="8" customFormat="1" x14ac:dyDescent="0.25">
      <c r="A202" s="29"/>
      <c r="B202" s="30"/>
      <c r="C202" s="30"/>
      <c r="D202" s="30"/>
      <c r="E202" s="5" t="s">
        <v>23</v>
      </c>
      <c r="F202" s="6">
        <f t="shared" si="106"/>
        <v>0</v>
      </c>
      <c r="G202" s="18">
        <f t="shared" si="104"/>
        <v>0</v>
      </c>
      <c r="H202" s="6">
        <f t="shared" si="106"/>
        <v>0</v>
      </c>
      <c r="I202" s="6">
        <f t="shared" si="106"/>
        <v>0</v>
      </c>
      <c r="J202" s="21"/>
      <c r="K202" s="22"/>
      <c r="L202" s="22"/>
    </row>
    <row r="203" spans="1:12" s="8" customFormat="1" ht="31.25" x14ac:dyDescent="0.25">
      <c r="A203" s="31"/>
      <c r="B203" s="32"/>
      <c r="C203" s="32"/>
      <c r="D203" s="32"/>
      <c r="E203" s="5" t="s">
        <v>24</v>
      </c>
      <c r="F203" s="6">
        <f t="shared" si="106"/>
        <v>0</v>
      </c>
      <c r="G203" s="18">
        <f t="shared" si="104"/>
        <v>0</v>
      </c>
      <c r="H203" s="6">
        <f t="shared" si="106"/>
        <v>0</v>
      </c>
      <c r="I203" s="6">
        <f t="shared" si="106"/>
        <v>0</v>
      </c>
      <c r="J203" s="21"/>
      <c r="K203" s="22"/>
      <c r="L203" s="22"/>
    </row>
    <row r="204" spans="1:12" s="11" customFormat="1" ht="15.65" customHeight="1" x14ac:dyDescent="0.25">
      <c r="A204" s="26" t="s">
        <v>66</v>
      </c>
      <c r="B204" s="26" t="s">
        <v>62</v>
      </c>
      <c r="C204" s="26" t="s">
        <v>85</v>
      </c>
      <c r="D204" s="26" t="s">
        <v>67</v>
      </c>
      <c r="E204" s="9" t="s">
        <v>19</v>
      </c>
      <c r="F204" s="10">
        <f>SUM(F205:F209)</f>
        <v>2281.7829999999999</v>
      </c>
      <c r="G204" s="18">
        <f t="shared" ref="G204" si="107">SUM(G205:G209)</f>
        <v>2268.7829999999999</v>
      </c>
      <c r="H204" s="10">
        <f t="shared" ref="H204" si="108">SUM(H205:H209)</f>
        <v>2035.87246</v>
      </c>
      <c r="I204" s="10">
        <f t="shared" ref="I204" si="109">SUM(I205:I209)</f>
        <v>2035.87246</v>
      </c>
      <c r="J204" s="21" t="s">
        <v>116</v>
      </c>
      <c r="K204" s="22" t="s">
        <v>104</v>
      </c>
      <c r="L204" s="22" t="s">
        <v>105</v>
      </c>
    </row>
    <row r="205" spans="1:12" x14ac:dyDescent="0.25">
      <c r="A205" s="26"/>
      <c r="B205" s="26"/>
      <c r="C205" s="26"/>
      <c r="D205" s="26"/>
      <c r="E205" s="4" t="s">
        <v>20</v>
      </c>
      <c r="F205" s="7"/>
      <c r="G205" s="17"/>
      <c r="H205" s="7"/>
      <c r="I205" s="7"/>
      <c r="J205" s="21"/>
      <c r="K205" s="22"/>
      <c r="L205" s="22"/>
    </row>
    <row r="206" spans="1:12" ht="14.95" customHeight="1" x14ac:dyDescent="0.25">
      <c r="A206" s="26"/>
      <c r="B206" s="26"/>
      <c r="C206" s="26"/>
      <c r="D206" s="26"/>
      <c r="E206" s="4" t="s">
        <v>21</v>
      </c>
      <c r="F206" s="7">
        <v>2281.7829999999999</v>
      </c>
      <c r="G206" s="17">
        <f>660.498+604.46528+1003.81972</f>
        <v>2268.7829999999999</v>
      </c>
      <c r="H206" s="7">
        <v>2035.87246</v>
      </c>
      <c r="I206" s="7">
        <v>2035.87246</v>
      </c>
      <c r="J206" s="21"/>
      <c r="K206" s="22"/>
      <c r="L206" s="22"/>
    </row>
    <row r="207" spans="1:12" x14ac:dyDescent="0.25">
      <c r="A207" s="26"/>
      <c r="B207" s="26"/>
      <c r="C207" s="26"/>
      <c r="D207" s="26"/>
      <c r="E207" s="4" t="s">
        <v>22</v>
      </c>
      <c r="F207" s="7"/>
      <c r="G207" s="17"/>
      <c r="H207" s="7"/>
      <c r="I207" s="7"/>
      <c r="J207" s="21"/>
      <c r="K207" s="22"/>
      <c r="L207" s="22"/>
    </row>
    <row r="208" spans="1:12" x14ac:dyDescent="0.25">
      <c r="A208" s="26"/>
      <c r="B208" s="26"/>
      <c r="C208" s="26"/>
      <c r="D208" s="26"/>
      <c r="E208" s="4" t="s">
        <v>23</v>
      </c>
      <c r="F208" s="7"/>
      <c r="G208" s="17"/>
      <c r="H208" s="7"/>
      <c r="I208" s="7"/>
      <c r="J208" s="21"/>
      <c r="K208" s="22"/>
      <c r="L208" s="22"/>
    </row>
    <row r="209" spans="1:12" ht="31.25" x14ac:dyDescent="0.25">
      <c r="A209" s="26"/>
      <c r="B209" s="26"/>
      <c r="C209" s="26"/>
      <c r="D209" s="26"/>
      <c r="E209" s="4" t="s">
        <v>24</v>
      </c>
      <c r="F209" s="7"/>
      <c r="G209" s="17"/>
      <c r="H209" s="7"/>
      <c r="I209" s="7"/>
      <c r="J209" s="21"/>
      <c r="K209" s="22"/>
      <c r="L209" s="22"/>
    </row>
    <row r="210" spans="1:12" s="11" customFormat="1" ht="15.65" customHeight="1" x14ac:dyDescent="0.25">
      <c r="A210" s="26" t="s">
        <v>68</v>
      </c>
      <c r="B210" s="26" t="s">
        <v>69</v>
      </c>
      <c r="C210" s="26" t="s">
        <v>85</v>
      </c>
      <c r="D210" s="26" t="s">
        <v>67</v>
      </c>
      <c r="E210" s="9" t="s">
        <v>19</v>
      </c>
      <c r="F210" s="10">
        <f>SUM(F211:F215)</f>
        <v>5141.8999999999996</v>
      </c>
      <c r="G210" s="18">
        <f t="shared" ref="G210" si="110">SUM(G211:G215)</f>
        <v>3884.1749999999997</v>
      </c>
      <c r="H210" s="10">
        <f t="shared" ref="H210" si="111">SUM(H211:H215)</f>
        <v>3582.0190299999999</v>
      </c>
      <c r="I210" s="10">
        <f t="shared" ref="I210" si="112">SUM(I211:I215)</f>
        <v>3582.0190299999999</v>
      </c>
      <c r="J210" s="21" t="s">
        <v>116</v>
      </c>
      <c r="K210" s="22" t="s">
        <v>104</v>
      </c>
      <c r="L210" s="22" t="s">
        <v>105</v>
      </c>
    </row>
    <row r="211" spans="1:12" x14ac:dyDescent="0.25">
      <c r="A211" s="26"/>
      <c r="B211" s="26"/>
      <c r="C211" s="26"/>
      <c r="D211" s="26"/>
      <c r="E211" s="4" t="s">
        <v>20</v>
      </c>
      <c r="F211" s="7"/>
      <c r="G211" s="17"/>
      <c r="H211" s="7"/>
      <c r="I211" s="7"/>
      <c r="J211" s="21"/>
      <c r="K211" s="22"/>
      <c r="L211" s="22"/>
    </row>
    <row r="212" spans="1:12" ht="14.95" customHeight="1" x14ac:dyDescent="0.25">
      <c r="A212" s="26"/>
      <c r="B212" s="26"/>
      <c r="C212" s="26"/>
      <c r="D212" s="26"/>
      <c r="E212" s="4" t="s">
        <v>21</v>
      </c>
      <c r="F212" s="7">
        <v>5141.8999999999996</v>
      </c>
      <c r="G212" s="17">
        <f>1313.225+1308.225+1262.725</f>
        <v>3884.1749999999997</v>
      </c>
      <c r="H212" s="7">
        <v>3582.0190299999999</v>
      </c>
      <c r="I212" s="7">
        <v>3582.0190299999999</v>
      </c>
      <c r="J212" s="21"/>
      <c r="K212" s="22"/>
      <c r="L212" s="22"/>
    </row>
    <row r="213" spans="1:12" x14ac:dyDescent="0.25">
      <c r="A213" s="26"/>
      <c r="B213" s="26"/>
      <c r="C213" s="26"/>
      <c r="D213" s="26"/>
      <c r="E213" s="4" t="s">
        <v>22</v>
      </c>
      <c r="F213" s="7"/>
      <c r="G213" s="17"/>
      <c r="H213" s="7"/>
      <c r="I213" s="7"/>
      <c r="J213" s="21"/>
      <c r="K213" s="22"/>
      <c r="L213" s="22"/>
    </row>
    <row r="214" spans="1:12" x14ac:dyDescent="0.25">
      <c r="A214" s="26"/>
      <c r="B214" s="26"/>
      <c r="C214" s="26"/>
      <c r="D214" s="26"/>
      <c r="E214" s="4" t="s">
        <v>23</v>
      </c>
      <c r="F214" s="7"/>
      <c r="G214" s="17"/>
      <c r="H214" s="7"/>
      <c r="I214" s="7"/>
      <c r="J214" s="21"/>
      <c r="K214" s="22"/>
      <c r="L214" s="22"/>
    </row>
    <row r="215" spans="1:12" ht="31.25" x14ac:dyDescent="0.25">
      <c r="A215" s="26"/>
      <c r="B215" s="26"/>
      <c r="C215" s="26"/>
      <c r="D215" s="26"/>
      <c r="E215" s="4" t="s">
        <v>24</v>
      </c>
      <c r="F215" s="7"/>
      <c r="G215" s="17"/>
      <c r="H215" s="7"/>
      <c r="I215" s="7"/>
      <c r="J215" s="21"/>
      <c r="K215" s="22"/>
      <c r="L215" s="22"/>
    </row>
    <row r="216" spans="1:12" s="11" customFormat="1" ht="15.65" customHeight="1" x14ac:dyDescent="0.25">
      <c r="A216" s="26" t="s">
        <v>70</v>
      </c>
      <c r="B216" s="26" t="s">
        <v>71</v>
      </c>
      <c r="C216" s="26" t="s">
        <v>85</v>
      </c>
      <c r="D216" s="26" t="s">
        <v>67</v>
      </c>
      <c r="E216" s="9" t="s">
        <v>19</v>
      </c>
      <c r="F216" s="10">
        <f>SUM(F217:F221)</f>
        <v>33736.817000000003</v>
      </c>
      <c r="G216" s="18">
        <f t="shared" ref="G216" si="113">SUM(G217:G221)</f>
        <v>25645.296999999999</v>
      </c>
      <c r="H216" s="10">
        <f t="shared" ref="H216" si="114">SUM(H217:H221)</f>
        <v>21057.196820000001</v>
      </c>
      <c r="I216" s="10">
        <f t="shared" ref="I216" si="115">SUM(I217:I221)</f>
        <v>21057.196820000001</v>
      </c>
      <c r="J216" s="21" t="s">
        <v>116</v>
      </c>
      <c r="K216" s="22" t="s">
        <v>104</v>
      </c>
      <c r="L216" s="22" t="s">
        <v>105</v>
      </c>
    </row>
    <row r="217" spans="1:12" x14ac:dyDescent="0.25">
      <c r="A217" s="26"/>
      <c r="B217" s="26"/>
      <c r="C217" s="26"/>
      <c r="D217" s="26"/>
      <c r="E217" s="4" t="s">
        <v>20</v>
      </c>
      <c r="F217" s="7"/>
      <c r="G217" s="17"/>
      <c r="H217" s="7"/>
      <c r="I217" s="7"/>
      <c r="J217" s="21"/>
      <c r="K217" s="22"/>
      <c r="L217" s="22"/>
    </row>
    <row r="218" spans="1:12" ht="14.95" customHeight="1" x14ac:dyDescent="0.25">
      <c r="A218" s="26"/>
      <c r="B218" s="26"/>
      <c r="C218" s="26"/>
      <c r="D218" s="26"/>
      <c r="E218" s="4" t="s">
        <v>21</v>
      </c>
      <c r="F218" s="7">
        <v>33736.817000000003</v>
      </c>
      <c r="G218" s="17">
        <f>8265.05+8110.897+9269.35</f>
        <v>25645.296999999999</v>
      </c>
      <c r="H218" s="7">
        <v>21057.196820000001</v>
      </c>
      <c r="I218" s="7">
        <v>21057.196820000001</v>
      </c>
      <c r="J218" s="21"/>
      <c r="K218" s="22"/>
      <c r="L218" s="22"/>
    </row>
    <row r="219" spans="1:12" x14ac:dyDescent="0.25">
      <c r="A219" s="26"/>
      <c r="B219" s="26"/>
      <c r="C219" s="26"/>
      <c r="D219" s="26"/>
      <c r="E219" s="4" t="s">
        <v>22</v>
      </c>
      <c r="F219" s="7"/>
      <c r="G219" s="17"/>
      <c r="H219" s="7"/>
      <c r="I219" s="7"/>
      <c r="J219" s="21"/>
      <c r="K219" s="22"/>
      <c r="L219" s="22"/>
    </row>
    <row r="220" spans="1:12" x14ac:dyDescent="0.25">
      <c r="A220" s="26"/>
      <c r="B220" s="26"/>
      <c r="C220" s="26"/>
      <c r="D220" s="26"/>
      <c r="E220" s="4" t="s">
        <v>23</v>
      </c>
      <c r="F220" s="7"/>
      <c r="G220" s="17"/>
      <c r="H220" s="7"/>
      <c r="I220" s="7"/>
      <c r="J220" s="21"/>
      <c r="K220" s="22"/>
      <c r="L220" s="22"/>
    </row>
    <row r="221" spans="1:12" ht="31.25" x14ac:dyDescent="0.25">
      <c r="A221" s="26"/>
      <c r="B221" s="26"/>
      <c r="C221" s="26"/>
      <c r="D221" s="26"/>
      <c r="E221" s="4" t="s">
        <v>24</v>
      </c>
      <c r="F221" s="7"/>
      <c r="G221" s="17"/>
      <c r="H221" s="7"/>
      <c r="I221" s="7"/>
      <c r="J221" s="21"/>
      <c r="K221" s="22"/>
      <c r="L221" s="22"/>
    </row>
    <row r="226" spans="2:6" x14ac:dyDescent="0.25">
      <c r="B226" s="2" t="s">
        <v>81</v>
      </c>
      <c r="F226" s="2" t="s">
        <v>82</v>
      </c>
    </row>
  </sheetData>
  <mergeCells count="185">
    <mergeCell ref="A216:A221"/>
    <mergeCell ref="B216:B221"/>
    <mergeCell ref="C216:C221"/>
    <mergeCell ref="D216:D221"/>
    <mergeCell ref="A198:D203"/>
    <mergeCell ref="A204:A209"/>
    <mergeCell ref="B204:B209"/>
    <mergeCell ref="C204:C209"/>
    <mergeCell ref="D204:D209"/>
    <mergeCell ref="A210:A215"/>
    <mergeCell ref="B210:B215"/>
    <mergeCell ref="C210:C215"/>
    <mergeCell ref="D210:D215"/>
    <mergeCell ref="A180:A185"/>
    <mergeCell ref="B180:B185"/>
    <mergeCell ref="C180:C185"/>
    <mergeCell ref="D180:D185"/>
    <mergeCell ref="A186:D191"/>
    <mergeCell ref="A192:A197"/>
    <mergeCell ref="B192:B197"/>
    <mergeCell ref="C192:C197"/>
    <mergeCell ref="D192:D197"/>
    <mergeCell ref="A162:A167"/>
    <mergeCell ref="B162:B167"/>
    <mergeCell ref="C162:C167"/>
    <mergeCell ref="D162:D167"/>
    <mergeCell ref="A168:A173"/>
    <mergeCell ref="B168:B173"/>
    <mergeCell ref="C168:C173"/>
    <mergeCell ref="D168:D173"/>
    <mergeCell ref="A174:D179"/>
    <mergeCell ref="A144:A149"/>
    <mergeCell ref="B144:B149"/>
    <mergeCell ref="C144:C149"/>
    <mergeCell ref="D144:D149"/>
    <mergeCell ref="A150:D155"/>
    <mergeCell ref="A156:A161"/>
    <mergeCell ref="B156:B161"/>
    <mergeCell ref="C156:C161"/>
    <mergeCell ref="D156:D161"/>
    <mergeCell ref="A126:A131"/>
    <mergeCell ref="B126:B131"/>
    <mergeCell ref="C126:C131"/>
    <mergeCell ref="D126:D131"/>
    <mergeCell ref="A132:A137"/>
    <mergeCell ref="B132:B137"/>
    <mergeCell ref="C132:C137"/>
    <mergeCell ref="D132:D137"/>
    <mergeCell ref="A138:A143"/>
    <mergeCell ref="B138:B143"/>
    <mergeCell ref="C138:C143"/>
    <mergeCell ref="D138:D143"/>
    <mergeCell ref="A108:A113"/>
    <mergeCell ref="B108:B113"/>
    <mergeCell ref="C108:C113"/>
    <mergeCell ref="D108:D113"/>
    <mergeCell ref="A114:A119"/>
    <mergeCell ref="B114:B119"/>
    <mergeCell ref="C114:C119"/>
    <mergeCell ref="D114:D119"/>
    <mergeCell ref="A120:A125"/>
    <mergeCell ref="B120:B125"/>
    <mergeCell ref="C120:C125"/>
    <mergeCell ref="D120:D125"/>
    <mergeCell ref="A90:A95"/>
    <mergeCell ref="B90:B95"/>
    <mergeCell ref="C90:C95"/>
    <mergeCell ref="D90:D95"/>
    <mergeCell ref="A96:A101"/>
    <mergeCell ref="B96:B101"/>
    <mergeCell ref="C96:C101"/>
    <mergeCell ref="D96:D101"/>
    <mergeCell ref="A102:A107"/>
    <mergeCell ref="B102:B107"/>
    <mergeCell ref="C102:C107"/>
    <mergeCell ref="D102:D107"/>
    <mergeCell ref="A72:A77"/>
    <mergeCell ref="B72:B77"/>
    <mergeCell ref="C72:C77"/>
    <mergeCell ref="D72:D77"/>
    <mergeCell ref="A78:A83"/>
    <mergeCell ref="B78:B83"/>
    <mergeCell ref="C78:C83"/>
    <mergeCell ref="D78:D83"/>
    <mergeCell ref="A84:D89"/>
    <mergeCell ref="A12:D12"/>
    <mergeCell ref="E12:L12"/>
    <mergeCell ref="A13:D13"/>
    <mergeCell ref="E13:L13"/>
    <mergeCell ref="A14:D14"/>
    <mergeCell ref="E14:L14"/>
    <mergeCell ref="A15:D15"/>
    <mergeCell ref="E15:L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A19:D23"/>
    <mergeCell ref="J16:J17"/>
    <mergeCell ref="K16:L16"/>
    <mergeCell ref="A18:D18"/>
    <mergeCell ref="A42:A47"/>
    <mergeCell ref="B42:B47"/>
    <mergeCell ref="C42:C47"/>
    <mergeCell ref="D42:D47"/>
    <mergeCell ref="A48:A53"/>
    <mergeCell ref="B48:B53"/>
    <mergeCell ref="C48:C53"/>
    <mergeCell ref="D48:D53"/>
    <mergeCell ref="A24:D29"/>
    <mergeCell ref="D30:D35"/>
    <mergeCell ref="C30:C35"/>
    <mergeCell ref="B30:B35"/>
    <mergeCell ref="A30:A35"/>
    <mergeCell ref="A36:A41"/>
    <mergeCell ref="B36:B41"/>
    <mergeCell ref="C36:C41"/>
    <mergeCell ref="D36:D41"/>
    <mergeCell ref="K24:K29"/>
    <mergeCell ref="L24:L29"/>
    <mergeCell ref="K30:K35"/>
    <mergeCell ref="A54:A59"/>
    <mergeCell ref="B54:B59"/>
    <mergeCell ref="C54:C59"/>
    <mergeCell ref="D54:D59"/>
    <mergeCell ref="A60:A65"/>
    <mergeCell ref="B60:B65"/>
    <mergeCell ref="C60:C65"/>
    <mergeCell ref="D60:D65"/>
    <mergeCell ref="A66:D71"/>
    <mergeCell ref="A11:L11"/>
    <mergeCell ref="A8:L8"/>
    <mergeCell ref="A9:L9"/>
    <mergeCell ref="H1:L1"/>
    <mergeCell ref="H6:L6"/>
    <mergeCell ref="H4:L4"/>
    <mergeCell ref="H2:L2"/>
    <mergeCell ref="H7:L7"/>
    <mergeCell ref="H5:L5"/>
    <mergeCell ref="H3:L3"/>
    <mergeCell ref="L30:L35"/>
    <mergeCell ref="K36:K41"/>
    <mergeCell ref="L36:L41"/>
    <mergeCell ref="J54:J59"/>
    <mergeCell ref="K54:K59"/>
    <mergeCell ref="L54:L59"/>
    <mergeCell ref="K66:K71"/>
    <mergeCell ref="L66:L71"/>
    <mergeCell ref="K72:K77"/>
    <mergeCell ref="L72:L77"/>
    <mergeCell ref="K84:K89"/>
    <mergeCell ref="L84:L89"/>
    <mergeCell ref="K90:K95"/>
    <mergeCell ref="L90:L95"/>
    <mergeCell ref="K108:K113"/>
    <mergeCell ref="L108:L113"/>
    <mergeCell ref="J114:J119"/>
    <mergeCell ref="K114:K119"/>
    <mergeCell ref="L114:L119"/>
    <mergeCell ref="K150:K155"/>
    <mergeCell ref="L150:L155"/>
    <mergeCell ref="K156:K161"/>
    <mergeCell ref="L156:L161"/>
    <mergeCell ref="K174:K179"/>
    <mergeCell ref="L174:L179"/>
    <mergeCell ref="J210:J215"/>
    <mergeCell ref="K210:K215"/>
    <mergeCell ref="L210:L215"/>
    <mergeCell ref="J216:J221"/>
    <mergeCell ref="K216:K221"/>
    <mergeCell ref="L216:L221"/>
    <mergeCell ref="J180:J185"/>
    <mergeCell ref="K180:K185"/>
    <mergeCell ref="L180:L185"/>
    <mergeCell ref="J198:J203"/>
    <mergeCell ref="K198:K203"/>
    <mergeCell ref="L198:L203"/>
    <mergeCell ref="J204:J209"/>
    <mergeCell ref="K204:K209"/>
    <mergeCell ref="L204:L209"/>
  </mergeCells>
  <pageMargins left="0.31496062992125984" right="0.31496062992125984" top="0.74803149606299213" bottom="0.74803149606299213" header="0.31496062992125984" footer="0.31496062992125984"/>
  <pageSetup paperSize="9" scale="53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</dc:creator>
  <cp:lastModifiedBy>Пользователь Windows</cp:lastModifiedBy>
  <cp:lastPrinted>2026-03-18T06:51:37Z</cp:lastPrinted>
  <dcterms:created xsi:type="dcterms:W3CDTF">2015-06-05T18:19:34Z</dcterms:created>
  <dcterms:modified xsi:type="dcterms:W3CDTF">2026-03-18T06:53:28Z</dcterms:modified>
</cp:coreProperties>
</file>